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Dio\Desktop\VEŘEJNÉ ZAKÁZKY 2023\ZADANÉ\Sušice_Dostavba vodovodu a kanalizace\NA PROFIL\Příloha č. 8 VV\"/>
    </mc:Choice>
  </mc:AlternateContent>
  <xr:revisionPtr revIDLastSave="0" documentId="13_ncr:1_{616E5DD5-68B3-4117-A162-24CBFB1283D9}" xr6:coauthVersionLast="47" xr6:coauthVersionMax="47" xr10:uidLastSave="{00000000-0000-0000-0000-000000000000}"/>
  <bookViews>
    <workbookView xWindow="-108" yWindow="-108" windowWidth="23256" windowHeight="12576" firstSheet="6" xr2:uid="{00000000-000D-0000-FFFF-FFFF00000000}"/>
  </bookViews>
  <sheets>
    <sheet name="Rekapitulace stavby" sheetId="1" r:id="rId1"/>
    <sheet name="0123-1 - ULICE SMETANOVA" sheetId="2" r:id="rId2"/>
    <sheet name="0123-2 - ULICE 5. KVĚTNA" sheetId="3" r:id="rId3"/>
    <sheet name="SO 02 - Rekonstrukce kana..." sheetId="4" r:id="rId4"/>
    <sheet name="SO 12 - Rekonstrukce vodo..." sheetId="5" r:id="rId5"/>
    <sheet name="SO 03 - Stavební úpravy k..." sheetId="6" r:id="rId6"/>
    <sheet name="SO 13 - Rekonstrukce vodo..." sheetId="7" r:id="rId7"/>
    <sheet name="DSO 21.2 - Odstranění sep..." sheetId="8" r:id="rId8"/>
    <sheet name="DSO 21.3 - Odstranění sep..." sheetId="9" r:id="rId9"/>
    <sheet name="VRN - VRN" sheetId="10" r:id="rId10"/>
  </sheets>
  <definedNames>
    <definedName name="_xlnm._FilterDatabase" localSheetId="1" hidden="1">'0123-1 - ULICE SMETANOVA'!$C$129:$K$352</definedName>
    <definedName name="_xlnm._FilterDatabase" localSheetId="2" hidden="1">'0123-2 - ULICE 5. KVĚTNA'!$C$129:$K$350</definedName>
    <definedName name="_xlnm._FilterDatabase" localSheetId="7" hidden="1">'DSO 21.2 - Odstranění sep...'!$C$127:$K$358</definedName>
    <definedName name="_xlnm._FilterDatabase" localSheetId="8" hidden="1">'DSO 21.3 - Odstranění sep...'!$C$131:$K$438</definedName>
    <definedName name="_xlnm._FilterDatabase" localSheetId="3" hidden="1">'SO 02 - Rekonstrukce kana...'!$C$130:$K$1633</definedName>
    <definedName name="_xlnm._FilterDatabase" localSheetId="5" hidden="1">'SO 03 - Stavební úpravy k...'!$C$130:$K$803</definedName>
    <definedName name="_xlnm._FilterDatabase" localSheetId="4" hidden="1">'SO 12 - Rekonstrukce vodo...'!$C$125:$K$548</definedName>
    <definedName name="_xlnm._FilterDatabase" localSheetId="6" hidden="1">'SO 13 - Rekonstrukce vodo...'!$C$125:$K$599</definedName>
    <definedName name="_xlnm._FilterDatabase" localSheetId="9" hidden="1">'VRN - VRN'!$C$120:$K$180</definedName>
    <definedName name="_xlnm.Print_Titles" localSheetId="1">'0123-1 - ULICE SMETANOVA'!$129:$129</definedName>
    <definedName name="_xlnm.Print_Titles" localSheetId="2">'0123-2 - ULICE 5. KVĚTNA'!$129:$129</definedName>
    <definedName name="_xlnm.Print_Titles" localSheetId="7">'DSO 21.2 - Odstranění sep...'!$127:$127</definedName>
    <definedName name="_xlnm.Print_Titles" localSheetId="8">'DSO 21.3 - Odstranění sep...'!$131:$131</definedName>
    <definedName name="_xlnm.Print_Titles" localSheetId="0">'Rekapitulace stavby'!$92:$92</definedName>
    <definedName name="_xlnm.Print_Titles" localSheetId="3">'SO 02 - Rekonstrukce kana...'!$130:$130</definedName>
    <definedName name="_xlnm.Print_Titles" localSheetId="5">'SO 03 - Stavební úpravy k...'!$130:$130</definedName>
    <definedName name="_xlnm.Print_Titles" localSheetId="4">'SO 12 - Rekonstrukce vodo...'!$125:$125</definedName>
    <definedName name="_xlnm.Print_Titles" localSheetId="6">'SO 13 - Rekonstrukce vodo...'!$125:$125</definedName>
    <definedName name="_xlnm.Print_Titles" localSheetId="9">'VRN - VRN'!$120:$120</definedName>
    <definedName name="_xlnm.Print_Area" localSheetId="1">'0123-1 - ULICE SMETANOVA'!$C$4:$J$76,'0123-1 - ULICE SMETANOVA'!$C$82:$J$109,'0123-1 - ULICE SMETANOVA'!$C$115:$K$352</definedName>
    <definedName name="_xlnm.Print_Area" localSheetId="2">'0123-2 - ULICE 5. KVĚTNA'!$C$4:$J$76,'0123-2 - ULICE 5. KVĚTNA'!$C$82:$J$109,'0123-2 - ULICE 5. KVĚTNA'!$C$115:$K$350</definedName>
    <definedName name="_xlnm.Print_Area" localSheetId="7">'DSO 21.2 - Odstranění sep...'!$C$4:$J$76,'DSO 21.2 - Odstranění sep...'!$C$82:$J$107,'DSO 21.2 - Odstranění sep...'!$C$113:$K$358</definedName>
    <definedName name="_xlnm.Print_Area" localSheetId="8">'DSO 21.3 - Odstranění sep...'!$C$4:$J$76,'DSO 21.3 - Odstranění sep...'!$C$82:$J$111,'DSO 21.3 - Odstranění sep...'!$C$117:$K$438</definedName>
    <definedName name="_xlnm.Print_Area" localSheetId="0">'Rekapitulace stavby'!$D$4:$AO$76,'Rekapitulace stavby'!$C$82:$AQ$108</definedName>
    <definedName name="_xlnm.Print_Area" localSheetId="3">'SO 02 - Rekonstrukce kana...'!$C$4:$J$76,'SO 02 - Rekonstrukce kana...'!$C$82:$J$110,'SO 02 - Rekonstrukce kana...'!$C$116:$K$1633</definedName>
    <definedName name="_xlnm.Print_Area" localSheetId="5">'SO 03 - Stavební úpravy k...'!$C$4:$J$76,'SO 03 - Stavební úpravy k...'!$C$82:$J$110,'SO 03 - Stavební úpravy k...'!$C$116:$K$803</definedName>
    <definedName name="_xlnm.Print_Area" localSheetId="4">'SO 12 - Rekonstrukce vodo...'!$C$4:$J$76,'SO 12 - Rekonstrukce vodo...'!$C$82:$J$105,'SO 12 - Rekonstrukce vodo...'!$C$111:$K$548</definedName>
    <definedName name="_xlnm.Print_Area" localSheetId="6">'SO 13 - Rekonstrukce vodo...'!$C$4:$J$76,'SO 13 - Rekonstrukce vodo...'!$C$82:$J$105,'SO 13 - Rekonstrukce vodo...'!$C$111:$K$599</definedName>
    <definedName name="_xlnm.Print_Area" localSheetId="9">'VRN - VRN'!$C$4:$J$76,'VRN - VRN'!$C$82:$J$102,'VRN - VRN'!$C$108:$K$180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7" i="1"/>
  <c r="J35" i="10"/>
  <c r="AX107" i="1" s="1"/>
  <c r="BI177" i="10"/>
  <c r="BH177" i="10"/>
  <c r="BG177" i="10"/>
  <c r="BF177" i="10"/>
  <c r="T177" i="10"/>
  <c r="R177" i="10"/>
  <c r="P177" i="10"/>
  <c r="BI173" i="10"/>
  <c r="BH173" i="10"/>
  <c r="BG173" i="10"/>
  <c r="BF173" i="10"/>
  <c r="T173" i="10"/>
  <c r="R173" i="10"/>
  <c r="P173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59" i="10"/>
  <c r="BH159" i="10"/>
  <c r="BG159" i="10"/>
  <c r="BF159" i="10"/>
  <c r="T159" i="10"/>
  <c r="R159" i="10"/>
  <c r="P159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6" i="10"/>
  <c r="BH146" i="10"/>
  <c r="BG146" i="10"/>
  <c r="BF146" i="10"/>
  <c r="T146" i="10"/>
  <c r="T145" i="10" s="1"/>
  <c r="R146" i="10"/>
  <c r="R145" i="10" s="1"/>
  <c r="P146" i="10"/>
  <c r="P145" i="10" s="1"/>
  <c r="BI141" i="10"/>
  <c r="BH141" i="10"/>
  <c r="BG141" i="10"/>
  <c r="BF141" i="10"/>
  <c r="T141" i="10"/>
  <c r="R141" i="10"/>
  <c r="P141" i="10"/>
  <c r="BI137" i="10"/>
  <c r="BH137" i="10"/>
  <c r="BG137" i="10"/>
  <c r="BF137" i="10"/>
  <c r="T137" i="10"/>
  <c r="R137" i="10"/>
  <c r="P137" i="10"/>
  <c r="BI132" i="10"/>
  <c r="BH132" i="10"/>
  <c r="BG132" i="10"/>
  <c r="BF132" i="10"/>
  <c r="T132" i="10"/>
  <c r="R132" i="10"/>
  <c r="P132" i="10"/>
  <c r="BI128" i="10"/>
  <c r="BH128" i="10"/>
  <c r="BG128" i="10"/>
  <c r="BF128" i="10"/>
  <c r="T128" i="10"/>
  <c r="R128" i="10"/>
  <c r="P128" i="10"/>
  <c r="BI124" i="10"/>
  <c r="BH124" i="10"/>
  <c r="BG124" i="10"/>
  <c r="BF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118" i="10" s="1"/>
  <c r="J17" i="10"/>
  <c r="J12" i="10"/>
  <c r="J115" i="10"/>
  <c r="E7" i="10"/>
  <c r="E111" i="10"/>
  <c r="J39" i="9"/>
  <c r="J38" i="9"/>
  <c r="AY106" i="1" s="1"/>
  <c r="J37" i="9"/>
  <c r="AX106" i="1"/>
  <c r="BI437" i="9"/>
  <c r="BH437" i="9"/>
  <c r="BG437" i="9"/>
  <c r="BF437" i="9"/>
  <c r="T437" i="9"/>
  <c r="R437" i="9"/>
  <c r="P437" i="9"/>
  <c r="BI432" i="9"/>
  <c r="BH432" i="9"/>
  <c r="BG432" i="9"/>
  <c r="BF432" i="9"/>
  <c r="T432" i="9"/>
  <c r="R432" i="9"/>
  <c r="P432" i="9"/>
  <c r="BI427" i="9"/>
  <c r="BH427" i="9"/>
  <c r="BG427" i="9"/>
  <c r="BF427" i="9"/>
  <c r="T427" i="9"/>
  <c r="R427" i="9"/>
  <c r="P427" i="9"/>
  <c r="BI419" i="9"/>
  <c r="BH419" i="9"/>
  <c r="BG419" i="9"/>
  <c r="BF419" i="9"/>
  <c r="T419" i="9"/>
  <c r="T411" i="9"/>
  <c r="R419" i="9"/>
  <c r="R411" i="9"/>
  <c r="P419" i="9"/>
  <c r="P411" i="9"/>
  <c r="BI412" i="9"/>
  <c r="BH412" i="9"/>
  <c r="BG412" i="9"/>
  <c r="BF412" i="9"/>
  <c r="T412" i="9"/>
  <c r="R412" i="9"/>
  <c r="P412" i="9"/>
  <c r="BI408" i="9"/>
  <c r="BH408" i="9"/>
  <c r="BG408" i="9"/>
  <c r="BF408" i="9"/>
  <c r="T408" i="9"/>
  <c r="T407" i="9"/>
  <c r="R408" i="9"/>
  <c r="R407" i="9" s="1"/>
  <c r="P408" i="9"/>
  <c r="P407" i="9"/>
  <c r="BI403" i="9"/>
  <c r="BH403" i="9"/>
  <c r="BG403" i="9"/>
  <c r="BF403" i="9"/>
  <c r="T403" i="9"/>
  <c r="R403" i="9"/>
  <c r="P403" i="9"/>
  <c r="BI399" i="9"/>
  <c r="BH399" i="9"/>
  <c r="BG399" i="9"/>
  <c r="BF399" i="9"/>
  <c r="T399" i="9"/>
  <c r="R399" i="9"/>
  <c r="P399" i="9"/>
  <c r="BI395" i="9"/>
  <c r="BH395" i="9"/>
  <c r="BG395" i="9"/>
  <c r="BF395" i="9"/>
  <c r="T395" i="9"/>
  <c r="R395" i="9"/>
  <c r="P395" i="9"/>
  <c r="BI391" i="9"/>
  <c r="BH391" i="9"/>
  <c r="BG391" i="9"/>
  <c r="BF391" i="9"/>
  <c r="T391" i="9"/>
  <c r="R391" i="9"/>
  <c r="P391" i="9"/>
  <c r="BI387" i="9"/>
  <c r="BH387" i="9"/>
  <c r="BG387" i="9"/>
  <c r="BF387" i="9"/>
  <c r="T387" i="9"/>
  <c r="R387" i="9"/>
  <c r="P387" i="9"/>
  <c r="BI383" i="9"/>
  <c r="BH383" i="9"/>
  <c r="BG383" i="9"/>
  <c r="BF383" i="9"/>
  <c r="T383" i="9"/>
  <c r="R383" i="9"/>
  <c r="P383" i="9"/>
  <c r="BI368" i="9"/>
  <c r="BH368" i="9"/>
  <c r="BG368" i="9"/>
  <c r="BF368" i="9"/>
  <c r="T368" i="9"/>
  <c r="R368" i="9"/>
  <c r="P368" i="9"/>
  <c r="BI364" i="9"/>
  <c r="BH364" i="9"/>
  <c r="BG364" i="9"/>
  <c r="BF364" i="9"/>
  <c r="T364" i="9"/>
  <c r="R364" i="9"/>
  <c r="P364" i="9"/>
  <c r="BI360" i="9"/>
  <c r="BH360" i="9"/>
  <c r="BG360" i="9"/>
  <c r="BF360" i="9"/>
  <c r="T360" i="9"/>
  <c r="R360" i="9"/>
  <c r="P360" i="9"/>
  <c r="BI352" i="9"/>
  <c r="BH352" i="9"/>
  <c r="BG352" i="9"/>
  <c r="BF352" i="9"/>
  <c r="T352" i="9"/>
  <c r="R352" i="9"/>
  <c r="P352" i="9"/>
  <c r="BI345" i="9"/>
  <c r="BH345" i="9"/>
  <c r="BG345" i="9"/>
  <c r="BF345" i="9"/>
  <c r="T345" i="9"/>
  <c r="R345" i="9"/>
  <c r="P345" i="9"/>
  <c r="BI340" i="9"/>
  <c r="BH340" i="9"/>
  <c r="BG340" i="9"/>
  <c r="BF340" i="9"/>
  <c r="T340" i="9"/>
  <c r="R340" i="9"/>
  <c r="P340" i="9"/>
  <c r="BI333" i="9"/>
  <c r="BH333" i="9"/>
  <c r="BG333" i="9"/>
  <c r="BF333" i="9"/>
  <c r="T333" i="9"/>
  <c r="R333" i="9"/>
  <c r="P333" i="9"/>
  <c r="BI326" i="9"/>
  <c r="BH326" i="9"/>
  <c r="BG326" i="9"/>
  <c r="BF326" i="9"/>
  <c r="T326" i="9"/>
  <c r="R326" i="9"/>
  <c r="P326" i="9"/>
  <c r="BI319" i="9"/>
  <c r="BH319" i="9"/>
  <c r="BG319" i="9"/>
  <c r="BF319" i="9"/>
  <c r="T319" i="9"/>
  <c r="R319" i="9"/>
  <c r="P319" i="9"/>
  <c r="BI314" i="9"/>
  <c r="BH314" i="9"/>
  <c r="BG314" i="9"/>
  <c r="BF314" i="9"/>
  <c r="T314" i="9"/>
  <c r="R314" i="9"/>
  <c r="P314" i="9"/>
  <c r="BI309" i="9"/>
  <c r="BH309" i="9"/>
  <c r="BG309" i="9"/>
  <c r="BF309" i="9"/>
  <c r="T309" i="9"/>
  <c r="R309" i="9"/>
  <c r="P309" i="9"/>
  <c r="BI304" i="9"/>
  <c r="BH304" i="9"/>
  <c r="BG304" i="9"/>
  <c r="BF304" i="9"/>
  <c r="T304" i="9"/>
  <c r="R304" i="9"/>
  <c r="P304" i="9"/>
  <c r="BI299" i="9"/>
  <c r="BH299" i="9"/>
  <c r="BG299" i="9"/>
  <c r="BF299" i="9"/>
  <c r="T299" i="9"/>
  <c r="R299" i="9"/>
  <c r="P299" i="9"/>
  <c r="BI294" i="9"/>
  <c r="BH294" i="9"/>
  <c r="BG294" i="9"/>
  <c r="BF294" i="9"/>
  <c r="T294" i="9"/>
  <c r="R294" i="9"/>
  <c r="P294" i="9"/>
  <c r="BI285" i="9"/>
  <c r="BH285" i="9"/>
  <c r="BG285" i="9"/>
  <c r="BF285" i="9"/>
  <c r="T285" i="9"/>
  <c r="R285" i="9"/>
  <c r="R276" i="9"/>
  <c r="P285" i="9"/>
  <c r="BI277" i="9"/>
  <c r="BH277" i="9"/>
  <c r="BG277" i="9"/>
  <c r="BF277" i="9"/>
  <c r="T277" i="9"/>
  <c r="T276" i="9" s="1"/>
  <c r="R277" i="9"/>
  <c r="P277" i="9"/>
  <c r="P276" i="9" s="1"/>
  <c r="BI271" i="9"/>
  <c r="BH271" i="9"/>
  <c r="BG271" i="9"/>
  <c r="BF271" i="9"/>
  <c r="T271" i="9"/>
  <c r="R271" i="9"/>
  <c r="P271" i="9"/>
  <c r="BI266" i="9"/>
  <c r="BH266" i="9"/>
  <c r="BG266" i="9"/>
  <c r="BF266" i="9"/>
  <c r="T266" i="9"/>
  <c r="R266" i="9"/>
  <c r="P266" i="9"/>
  <c r="BI261" i="9"/>
  <c r="BH261" i="9"/>
  <c r="BG261" i="9"/>
  <c r="BF261" i="9"/>
  <c r="T261" i="9"/>
  <c r="R261" i="9"/>
  <c r="P261" i="9"/>
  <c r="BI256" i="9"/>
  <c r="BH256" i="9"/>
  <c r="BG256" i="9"/>
  <c r="BF256" i="9"/>
  <c r="T256" i="9"/>
  <c r="R256" i="9"/>
  <c r="P256" i="9"/>
  <c r="BI252" i="9"/>
  <c r="BH252" i="9"/>
  <c r="BG252" i="9"/>
  <c r="BF252" i="9"/>
  <c r="T252" i="9"/>
  <c r="R252" i="9"/>
  <c r="P252" i="9"/>
  <c r="BI248" i="9"/>
  <c r="BH248" i="9"/>
  <c r="BG248" i="9"/>
  <c r="BF248" i="9"/>
  <c r="T248" i="9"/>
  <c r="R248" i="9"/>
  <c r="P248" i="9"/>
  <c r="BI242" i="9"/>
  <c r="BH242" i="9"/>
  <c r="BG242" i="9"/>
  <c r="BF242" i="9"/>
  <c r="T242" i="9"/>
  <c r="R242" i="9"/>
  <c r="P242" i="9"/>
  <c r="BI237" i="9"/>
  <c r="BH237" i="9"/>
  <c r="BG237" i="9"/>
  <c r="BF237" i="9"/>
  <c r="T237" i="9"/>
  <c r="R237" i="9"/>
  <c r="P237" i="9"/>
  <c r="BI231" i="9"/>
  <c r="BH231" i="9"/>
  <c r="BG231" i="9"/>
  <c r="BF231" i="9"/>
  <c r="T231" i="9"/>
  <c r="R231" i="9"/>
  <c r="P231" i="9"/>
  <c r="BI223" i="9"/>
  <c r="BH223" i="9"/>
  <c r="BG223" i="9"/>
  <c r="BF223" i="9"/>
  <c r="T223" i="9"/>
  <c r="R223" i="9"/>
  <c r="P223" i="9"/>
  <c r="BI219" i="9"/>
  <c r="BH219" i="9"/>
  <c r="BG219" i="9"/>
  <c r="BF219" i="9"/>
  <c r="T219" i="9"/>
  <c r="R219" i="9"/>
  <c r="P219" i="9"/>
  <c r="BI215" i="9"/>
  <c r="BH215" i="9"/>
  <c r="BG215" i="9"/>
  <c r="BF215" i="9"/>
  <c r="T215" i="9"/>
  <c r="R215" i="9"/>
  <c r="P215" i="9"/>
  <c r="BI211" i="9"/>
  <c r="BH211" i="9"/>
  <c r="BG211" i="9"/>
  <c r="BF211" i="9"/>
  <c r="T211" i="9"/>
  <c r="R211" i="9"/>
  <c r="P211" i="9"/>
  <c r="BI203" i="9"/>
  <c r="BH203" i="9"/>
  <c r="BG203" i="9"/>
  <c r="BF203" i="9"/>
  <c r="T203" i="9"/>
  <c r="R203" i="9"/>
  <c r="P203" i="9"/>
  <c r="BI199" i="9"/>
  <c r="BH199" i="9"/>
  <c r="BG199" i="9"/>
  <c r="BF199" i="9"/>
  <c r="T199" i="9"/>
  <c r="R199" i="9"/>
  <c r="P199" i="9"/>
  <c r="BI192" i="9"/>
  <c r="BH192" i="9"/>
  <c r="BG192" i="9"/>
  <c r="BF192" i="9"/>
  <c r="T192" i="9"/>
  <c r="R192" i="9"/>
  <c r="P192" i="9"/>
  <c r="BI188" i="9"/>
  <c r="BH188" i="9"/>
  <c r="BG188" i="9"/>
  <c r="BF188" i="9"/>
  <c r="T188" i="9"/>
  <c r="R188" i="9"/>
  <c r="P188" i="9"/>
  <c r="BI181" i="9"/>
  <c r="BH181" i="9"/>
  <c r="BG181" i="9"/>
  <c r="BF181" i="9"/>
  <c r="T181" i="9"/>
  <c r="R181" i="9"/>
  <c r="P181" i="9"/>
  <c r="BI175" i="9"/>
  <c r="BH175" i="9"/>
  <c r="BG175" i="9"/>
  <c r="BF175" i="9"/>
  <c r="T175" i="9"/>
  <c r="R175" i="9"/>
  <c r="P175" i="9"/>
  <c r="BI171" i="9"/>
  <c r="BH171" i="9"/>
  <c r="BG171" i="9"/>
  <c r="BF171" i="9"/>
  <c r="T171" i="9"/>
  <c r="R171" i="9"/>
  <c r="P171" i="9"/>
  <c r="BI163" i="9"/>
  <c r="BH163" i="9"/>
  <c r="BG163" i="9"/>
  <c r="BF163" i="9"/>
  <c r="T163" i="9"/>
  <c r="R163" i="9"/>
  <c r="P163" i="9"/>
  <c r="BI156" i="9"/>
  <c r="BH156" i="9"/>
  <c r="BG156" i="9"/>
  <c r="BF156" i="9"/>
  <c r="T156" i="9"/>
  <c r="R156" i="9"/>
  <c r="P156" i="9"/>
  <c r="BI150" i="9"/>
  <c r="BH150" i="9"/>
  <c r="BG150" i="9"/>
  <c r="BF150" i="9"/>
  <c r="T150" i="9"/>
  <c r="R150" i="9"/>
  <c r="P150" i="9"/>
  <c r="BI145" i="9"/>
  <c r="BH145" i="9"/>
  <c r="BG145" i="9"/>
  <c r="BF145" i="9"/>
  <c r="T145" i="9"/>
  <c r="R145" i="9"/>
  <c r="P145" i="9"/>
  <c r="BI140" i="9"/>
  <c r="BH140" i="9"/>
  <c r="BG140" i="9"/>
  <c r="BF140" i="9"/>
  <c r="T140" i="9"/>
  <c r="R140" i="9"/>
  <c r="P140" i="9"/>
  <c r="BI135" i="9"/>
  <c r="BH135" i="9"/>
  <c r="BG135" i="9"/>
  <c r="BF135" i="9"/>
  <c r="T135" i="9"/>
  <c r="R135" i="9"/>
  <c r="P135" i="9"/>
  <c r="J129" i="9"/>
  <c r="J128" i="9"/>
  <c r="F128" i="9"/>
  <c r="F126" i="9"/>
  <c r="E124" i="9"/>
  <c r="J94" i="9"/>
  <c r="J93" i="9"/>
  <c r="F93" i="9"/>
  <c r="F91" i="9"/>
  <c r="E89" i="9"/>
  <c r="J20" i="9"/>
  <c r="E20" i="9"/>
  <c r="F129" i="9" s="1"/>
  <c r="J19" i="9"/>
  <c r="J14" i="9"/>
  <c r="J126" i="9" s="1"/>
  <c r="E7" i="9"/>
  <c r="E85" i="9"/>
  <c r="J39" i="8"/>
  <c r="J38" i="8"/>
  <c r="AY105" i="1" s="1"/>
  <c r="J37" i="8"/>
  <c r="AX105" i="1"/>
  <c r="BI350" i="8"/>
  <c r="BH350" i="8"/>
  <c r="BG350" i="8"/>
  <c r="BF350" i="8"/>
  <c r="T350" i="8"/>
  <c r="R350" i="8"/>
  <c r="P350" i="8"/>
  <c r="BI341" i="8"/>
  <c r="BH341" i="8"/>
  <c r="BG341" i="8"/>
  <c r="BF341" i="8"/>
  <c r="T341" i="8"/>
  <c r="T340" i="8" s="1"/>
  <c r="T339" i="8" s="1"/>
  <c r="R341" i="8"/>
  <c r="R340" i="8" s="1"/>
  <c r="R339" i="8" s="1"/>
  <c r="P341" i="8"/>
  <c r="P340" i="8" s="1"/>
  <c r="P339" i="8" s="1"/>
  <c r="BI337" i="8"/>
  <c r="BH337" i="8"/>
  <c r="BG337" i="8"/>
  <c r="BF337" i="8"/>
  <c r="T337" i="8"/>
  <c r="T336" i="8" s="1"/>
  <c r="R337" i="8"/>
  <c r="R336" i="8" s="1"/>
  <c r="P337" i="8"/>
  <c r="P336" i="8"/>
  <c r="BI332" i="8"/>
  <c r="BH332" i="8"/>
  <c r="BG332" i="8"/>
  <c r="BF332" i="8"/>
  <c r="T332" i="8"/>
  <c r="R332" i="8"/>
  <c r="P332" i="8"/>
  <c r="BI328" i="8"/>
  <c r="BH328" i="8"/>
  <c r="BG328" i="8"/>
  <c r="BF328" i="8"/>
  <c r="T328" i="8"/>
  <c r="R328" i="8"/>
  <c r="P328" i="8"/>
  <c r="BI324" i="8"/>
  <c r="BH324" i="8"/>
  <c r="BG324" i="8"/>
  <c r="BF324" i="8"/>
  <c r="T324" i="8"/>
  <c r="R324" i="8"/>
  <c r="P324" i="8"/>
  <c r="BI315" i="8"/>
  <c r="BH315" i="8"/>
  <c r="BG315" i="8"/>
  <c r="BF315" i="8"/>
  <c r="T315" i="8"/>
  <c r="R315" i="8"/>
  <c r="P315" i="8"/>
  <c r="BI311" i="8"/>
  <c r="BH311" i="8"/>
  <c r="BG311" i="8"/>
  <c r="BF311" i="8"/>
  <c r="T311" i="8"/>
  <c r="R311" i="8"/>
  <c r="P311" i="8"/>
  <c r="BI307" i="8"/>
  <c r="BH307" i="8"/>
  <c r="BG307" i="8"/>
  <c r="BF307" i="8"/>
  <c r="T307" i="8"/>
  <c r="R307" i="8"/>
  <c r="P307" i="8"/>
  <c r="BI297" i="8"/>
  <c r="BH297" i="8"/>
  <c r="BG297" i="8"/>
  <c r="BF297" i="8"/>
  <c r="T297" i="8"/>
  <c r="R297" i="8"/>
  <c r="P297" i="8"/>
  <c r="BI288" i="8"/>
  <c r="BH288" i="8"/>
  <c r="BG288" i="8"/>
  <c r="BF288" i="8"/>
  <c r="T288" i="8"/>
  <c r="R288" i="8"/>
  <c r="P288" i="8"/>
  <c r="BI279" i="8"/>
  <c r="BH279" i="8"/>
  <c r="BG279" i="8"/>
  <c r="BF279" i="8"/>
  <c r="T279" i="8"/>
  <c r="R279" i="8"/>
  <c r="P279" i="8"/>
  <c r="BI270" i="8"/>
  <c r="BH270" i="8"/>
  <c r="BG270" i="8"/>
  <c r="BF270" i="8"/>
  <c r="T270" i="8"/>
  <c r="R270" i="8"/>
  <c r="P270" i="8"/>
  <c r="BI261" i="8"/>
  <c r="BH261" i="8"/>
  <c r="BG261" i="8"/>
  <c r="BF261" i="8"/>
  <c r="T261" i="8"/>
  <c r="R261" i="8"/>
  <c r="P261" i="8"/>
  <c r="BI250" i="8"/>
  <c r="BH250" i="8"/>
  <c r="BG250" i="8"/>
  <c r="BF250" i="8"/>
  <c r="T250" i="8"/>
  <c r="R250" i="8"/>
  <c r="R239" i="8"/>
  <c r="P250" i="8"/>
  <c r="BI240" i="8"/>
  <c r="BH240" i="8"/>
  <c r="BG240" i="8"/>
  <c r="BF240" i="8"/>
  <c r="T240" i="8"/>
  <c r="T239" i="8" s="1"/>
  <c r="R240" i="8"/>
  <c r="P240" i="8"/>
  <c r="P239" i="8" s="1"/>
  <c r="BI234" i="8"/>
  <c r="BH234" i="8"/>
  <c r="BG234" i="8"/>
  <c r="BF234" i="8"/>
  <c r="T234" i="8"/>
  <c r="R234" i="8"/>
  <c r="P234" i="8"/>
  <c r="BI224" i="8"/>
  <c r="BH224" i="8"/>
  <c r="BG224" i="8"/>
  <c r="BF224" i="8"/>
  <c r="T224" i="8"/>
  <c r="R224" i="8"/>
  <c r="P224" i="8"/>
  <c r="BI220" i="8"/>
  <c r="BH220" i="8"/>
  <c r="BG220" i="8"/>
  <c r="BF220" i="8"/>
  <c r="T220" i="8"/>
  <c r="R220" i="8"/>
  <c r="P220" i="8"/>
  <c r="BI216" i="8"/>
  <c r="BH216" i="8"/>
  <c r="BG216" i="8"/>
  <c r="BF216" i="8"/>
  <c r="T216" i="8"/>
  <c r="R216" i="8"/>
  <c r="P216" i="8"/>
  <c r="BI212" i="8"/>
  <c r="BH212" i="8"/>
  <c r="BG212" i="8"/>
  <c r="BF212" i="8"/>
  <c r="T212" i="8"/>
  <c r="R212" i="8"/>
  <c r="P212" i="8"/>
  <c r="BI202" i="8"/>
  <c r="BH202" i="8"/>
  <c r="BG202" i="8"/>
  <c r="BF202" i="8"/>
  <c r="T202" i="8"/>
  <c r="R202" i="8"/>
  <c r="P202" i="8"/>
  <c r="BI198" i="8"/>
  <c r="BH198" i="8"/>
  <c r="BG198" i="8"/>
  <c r="BF198" i="8"/>
  <c r="T198" i="8"/>
  <c r="R198" i="8"/>
  <c r="P198" i="8"/>
  <c r="BI189" i="8"/>
  <c r="BH189" i="8"/>
  <c r="BG189" i="8"/>
  <c r="BF189" i="8"/>
  <c r="T189" i="8"/>
  <c r="R189" i="8"/>
  <c r="P189" i="8"/>
  <c r="BI185" i="8"/>
  <c r="BH185" i="8"/>
  <c r="BG185" i="8"/>
  <c r="BF185" i="8"/>
  <c r="T185" i="8"/>
  <c r="R185" i="8"/>
  <c r="P185" i="8"/>
  <c r="BI176" i="8"/>
  <c r="BH176" i="8"/>
  <c r="BG176" i="8"/>
  <c r="BF176" i="8"/>
  <c r="T176" i="8"/>
  <c r="R176" i="8"/>
  <c r="P176" i="8"/>
  <c r="BI168" i="8"/>
  <c r="BH168" i="8"/>
  <c r="BG168" i="8"/>
  <c r="BF168" i="8"/>
  <c r="T168" i="8"/>
  <c r="R168" i="8"/>
  <c r="P168" i="8"/>
  <c r="BI158" i="8"/>
  <c r="BH158" i="8"/>
  <c r="BG158" i="8"/>
  <c r="BF158" i="8"/>
  <c r="T158" i="8"/>
  <c r="R158" i="8"/>
  <c r="P158" i="8"/>
  <c r="BI148" i="8"/>
  <c r="BH148" i="8"/>
  <c r="BG148" i="8"/>
  <c r="BF148" i="8"/>
  <c r="T148" i="8"/>
  <c r="R148" i="8"/>
  <c r="P148" i="8"/>
  <c r="BI139" i="8"/>
  <c r="BH139" i="8"/>
  <c r="BG139" i="8"/>
  <c r="BF139" i="8"/>
  <c r="T139" i="8"/>
  <c r="R139" i="8"/>
  <c r="P139" i="8"/>
  <c r="BI131" i="8"/>
  <c r="BH131" i="8"/>
  <c r="BG131" i="8"/>
  <c r="BF131" i="8"/>
  <c r="T131" i="8"/>
  <c r="R131" i="8"/>
  <c r="P131" i="8"/>
  <c r="J125" i="8"/>
  <c r="J124" i="8"/>
  <c r="F124" i="8"/>
  <c r="F122" i="8"/>
  <c r="E120" i="8"/>
  <c r="J94" i="8"/>
  <c r="J93" i="8"/>
  <c r="F93" i="8"/>
  <c r="F91" i="8"/>
  <c r="E89" i="8"/>
  <c r="J20" i="8"/>
  <c r="E20" i="8"/>
  <c r="F125" i="8"/>
  <c r="J19" i="8"/>
  <c r="J14" i="8"/>
  <c r="J122" i="8" s="1"/>
  <c r="E7" i="8"/>
  <c r="E116" i="8"/>
  <c r="J39" i="7"/>
  <c r="J38" i="7"/>
  <c r="AY103" i="1"/>
  <c r="J37" i="7"/>
  <c r="AX103" i="1"/>
  <c r="BI598" i="7"/>
  <c r="BH598" i="7"/>
  <c r="BG598" i="7"/>
  <c r="BF598" i="7"/>
  <c r="T598" i="7"/>
  <c r="T597" i="7"/>
  <c r="R598" i="7"/>
  <c r="R597" i="7" s="1"/>
  <c r="P598" i="7"/>
  <c r="P597" i="7"/>
  <c r="BI593" i="7"/>
  <c r="BH593" i="7"/>
  <c r="BG593" i="7"/>
  <c r="BF593" i="7"/>
  <c r="T593" i="7"/>
  <c r="R593" i="7"/>
  <c r="P593" i="7"/>
  <c r="BI589" i="7"/>
  <c r="BH589" i="7"/>
  <c r="BG589" i="7"/>
  <c r="BF589" i="7"/>
  <c r="T589" i="7"/>
  <c r="R589" i="7"/>
  <c r="P589" i="7"/>
  <c r="BI585" i="7"/>
  <c r="BH585" i="7"/>
  <c r="BG585" i="7"/>
  <c r="BF585" i="7"/>
  <c r="T585" i="7"/>
  <c r="R585" i="7"/>
  <c r="P585" i="7"/>
  <c r="BI581" i="7"/>
  <c r="BH581" i="7"/>
  <c r="BG581" i="7"/>
  <c r="BF581" i="7"/>
  <c r="T581" i="7"/>
  <c r="R581" i="7"/>
  <c r="P581" i="7"/>
  <c r="BI575" i="7"/>
  <c r="BH575" i="7"/>
  <c r="BG575" i="7"/>
  <c r="BF575" i="7"/>
  <c r="T575" i="7"/>
  <c r="R575" i="7"/>
  <c r="P575" i="7"/>
  <c r="BI569" i="7"/>
  <c r="BH569" i="7"/>
  <c r="BG569" i="7"/>
  <c r="BF569" i="7"/>
  <c r="T569" i="7"/>
  <c r="R569" i="7"/>
  <c r="P569" i="7"/>
  <c r="BI565" i="7"/>
  <c r="BH565" i="7"/>
  <c r="BG565" i="7"/>
  <c r="BF565" i="7"/>
  <c r="T565" i="7"/>
  <c r="R565" i="7"/>
  <c r="P565" i="7"/>
  <c r="BI560" i="7"/>
  <c r="BH560" i="7"/>
  <c r="BG560" i="7"/>
  <c r="BF560" i="7"/>
  <c r="T560" i="7"/>
  <c r="R560" i="7"/>
  <c r="P560" i="7"/>
  <c r="BI555" i="7"/>
  <c r="BH555" i="7"/>
  <c r="BG555" i="7"/>
  <c r="BF555" i="7"/>
  <c r="T555" i="7"/>
  <c r="R555" i="7"/>
  <c r="P555" i="7"/>
  <c r="BI550" i="7"/>
  <c r="BH550" i="7"/>
  <c r="BG550" i="7"/>
  <c r="BF550" i="7"/>
  <c r="T550" i="7"/>
  <c r="R550" i="7"/>
  <c r="P550" i="7"/>
  <c r="BI546" i="7"/>
  <c r="BH546" i="7"/>
  <c r="BG546" i="7"/>
  <c r="BF546" i="7"/>
  <c r="T546" i="7"/>
  <c r="R546" i="7"/>
  <c r="P546" i="7"/>
  <c r="BI541" i="7"/>
  <c r="BH541" i="7"/>
  <c r="BG541" i="7"/>
  <c r="BF541" i="7"/>
  <c r="T541" i="7"/>
  <c r="R541" i="7"/>
  <c r="P541" i="7"/>
  <c r="BI536" i="7"/>
  <c r="BH536" i="7"/>
  <c r="BG536" i="7"/>
  <c r="BF536" i="7"/>
  <c r="T536" i="7"/>
  <c r="R536" i="7"/>
  <c r="P536" i="7"/>
  <c r="BI531" i="7"/>
  <c r="BH531" i="7"/>
  <c r="BG531" i="7"/>
  <c r="BF531" i="7"/>
  <c r="T531" i="7"/>
  <c r="R531" i="7"/>
  <c r="P531" i="7"/>
  <c r="BI527" i="7"/>
  <c r="BH527" i="7"/>
  <c r="BG527" i="7"/>
  <c r="BF527" i="7"/>
  <c r="T527" i="7"/>
  <c r="R527" i="7"/>
  <c r="P527" i="7"/>
  <c r="BI522" i="7"/>
  <c r="BH522" i="7"/>
  <c r="BG522" i="7"/>
  <c r="BF522" i="7"/>
  <c r="T522" i="7"/>
  <c r="R522" i="7"/>
  <c r="P522" i="7"/>
  <c r="BI517" i="7"/>
  <c r="BH517" i="7"/>
  <c r="BG517" i="7"/>
  <c r="BF517" i="7"/>
  <c r="T517" i="7"/>
  <c r="R517" i="7"/>
  <c r="P517" i="7"/>
  <c r="BI512" i="7"/>
  <c r="BH512" i="7"/>
  <c r="BG512" i="7"/>
  <c r="BF512" i="7"/>
  <c r="T512" i="7"/>
  <c r="R512" i="7"/>
  <c r="P512" i="7"/>
  <c r="BI507" i="7"/>
  <c r="BH507" i="7"/>
  <c r="BG507" i="7"/>
  <c r="BF507" i="7"/>
  <c r="T507" i="7"/>
  <c r="R507" i="7"/>
  <c r="P507" i="7"/>
  <c r="BI502" i="7"/>
  <c r="BH502" i="7"/>
  <c r="BG502" i="7"/>
  <c r="BF502" i="7"/>
  <c r="T502" i="7"/>
  <c r="R502" i="7"/>
  <c r="P502" i="7"/>
  <c r="BI497" i="7"/>
  <c r="BH497" i="7"/>
  <c r="BG497" i="7"/>
  <c r="BF497" i="7"/>
  <c r="T497" i="7"/>
  <c r="R497" i="7"/>
  <c r="P497" i="7"/>
  <c r="BI492" i="7"/>
  <c r="BH492" i="7"/>
  <c r="BG492" i="7"/>
  <c r="BF492" i="7"/>
  <c r="T492" i="7"/>
  <c r="R492" i="7"/>
  <c r="P492" i="7"/>
  <c r="BI487" i="7"/>
  <c r="BH487" i="7"/>
  <c r="BG487" i="7"/>
  <c r="BF487" i="7"/>
  <c r="T487" i="7"/>
  <c r="R487" i="7"/>
  <c r="P487" i="7"/>
  <c r="BI482" i="7"/>
  <c r="BH482" i="7"/>
  <c r="BG482" i="7"/>
  <c r="BF482" i="7"/>
  <c r="T482" i="7"/>
  <c r="R482" i="7"/>
  <c r="P482" i="7"/>
  <c r="BI477" i="7"/>
  <c r="BH477" i="7"/>
  <c r="BG477" i="7"/>
  <c r="BF477" i="7"/>
  <c r="T477" i="7"/>
  <c r="R477" i="7"/>
  <c r="P477" i="7"/>
  <c r="BI472" i="7"/>
  <c r="BH472" i="7"/>
  <c r="BG472" i="7"/>
  <c r="BF472" i="7"/>
  <c r="T472" i="7"/>
  <c r="R472" i="7"/>
  <c r="P472" i="7"/>
  <c r="BI467" i="7"/>
  <c r="BH467" i="7"/>
  <c r="BG467" i="7"/>
  <c r="BF467" i="7"/>
  <c r="T467" i="7"/>
  <c r="R467" i="7"/>
  <c r="P467" i="7"/>
  <c r="BI462" i="7"/>
  <c r="BH462" i="7"/>
  <c r="BG462" i="7"/>
  <c r="BF462" i="7"/>
  <c r="T462" i="7"/>
  <c r="R462" i="7"/>
  <c r="P462" i="7"/>
  <c r="BI457" i="7"/>
  <c r="BH457" i="7"/>
  <c r="BG457" i="7"/>
  <c r="BF457" i="7"/>
  <c r="T457" i="7"/>
  <c r="R457" i="7"/>
  <c r="P457" i="7"/>
  <c r="BI452" i="7"/>
  <c r="BH452" i="7"/>
  <c r="BG452" i="7"/>
  <c r="BF452" i="7"/>
  <c r="T452" i="7"/>
  <c r="R452" i="7"/>
  <c r="P452" i="7"/>
  <c r="BI447" i="7"/>
  <c r="BH447" i="7"/>
  <c r="BG447" i="7"/>
  <c r="BF447" i="7"/>
  <c r="T447" i="7"/>
  <c r="R447" i="7"/>
  <c r="P447" i="7"/>
  <c r="BI443" i="7"/>
  <c r="BH443" i="7"/>
  <c r="BG443" i="7"/>
  <c r="BF443" i="7"/>
  <c r="T443" i="7"/>
  <c r="R443" i="7"/>
  <c r="P443" i="7"/>
  <c r="BI437" i="7"/>
  <c r="BH437" i="7"/>
  <c r="BG437" i="7"/>
  <c r="BF437" i="7"/>
  <c r="T437" i="7"/>
  <c r="R437" i="7"/>
  <c r="P437" i="7"/>
  <c r="BI433" i="7"/>
  <c r="BH433" i="7"/>
  <c r="BG433" i="7"/>
  <c r="BF433" i="7"/>
  <c r="T433" i="7"/>
  <c r="R433" i="7"/>
  <c r="P433" i="7"/>
  <c r="BI428" i="7"/>
  <c r="BH428" i="7"/>
  <c r="BG428" i="7"/>
  <c r="BF428" i="7"/>
  <c r="T428" i="7"/>
  <c r="R428" i="7"/>
  <c r="P428" i="7"/>
  <c r="BI424" i="7"/>
  <c r="BH424" i="7"/>
  <c r="BG424" i="7"/>
  <c r="BF424" i="7"/>
  <c r="T424" i="7"/>
  <c r="R424" i="7"/>
  <c r="P424" i="7"/>
  <c r="BI419" i="7"/>
  <c r="BH419" i="7"/>
  <c r="BG419" i="7"/>
  <c r="BF419" i="7"/>
  <c r="T419" i="7"/>
  <c r="R419" i="7"/>
  <c r="P419" i="7"/>
  <c r="BI415" i="7"/>
  <c r="BH415" i="7"/>
  <c r="BG415" i="7"/>
  <c r="BF415" i="7"/>
  <c r="T415" i="7"/>
  <c r="R415" i="7"/>
  <c r="P415" i="7"/>
  <c r="BI410" i="7"/>
  <c r="BH410" i="7"/>
  <c r="BG410" i="7"/>
  <c r="BF410" i="7"/>
  <c r="T410" i="7"/>
  <c r="R410" i="7"/>
  <c r="P410" i="7"/>
  <c r="BI406" i="7"/>
  <c r="BH406" i="7"/>
  <c r="BG406" i="7"/>
  <c r="BF406" i="7"/>
  <c r="T406" i="7"/>
  <c r="R406" i="7"/>
  <c r="P406" i="7"/>
  <c r="BI401" i="7"/>
  <c r="BH401" i="7"/>
  <c r="BG401" i="7"/>
  <c r="BF401" i="7"/>
  <c r="T401" i="7"/>
  <c r="R401" i="7"/>
  <c r="P401" i="7"/>
  <c r="BI396" i="7"/>
  <c r="BH396" i="7"/>
  <c r="BG396" i="7"/>
  <c r="BF396" i="7"/>
  <c r="T396" i="7"/>
  <c r="R396" i="7"/>
  <c r="P396" i="7"/>
  <c r="BI391" i="7"/>
  <c r="BH391" i="7"/>
  <c r="BG391" i="7"/>
  <c r="BF391" i="7"/>
  <c r="T391" i="7"/>
  <c r="R391" i="7"/>
  <c r="P391" i="7"/>
  <c r="BI386" i="7"/>
  <c r="BH386" i="7"/>
  <c r="BG386" i="7"/>
  <c r="BF386" i="7"/>
  <c r="T386" i="7"/>
  <c r="R386" i="7"/>
  <c r="P386" i="7"/>
  <c r="BI381" i="7"/>
  <c r="BH381" i="7"/>
  <c r="BG381" i="7"/>
  <c r="BF381" i="7"/>
  <c r="T381" i="7"/>
  <c r="R381" i="7"/>
  <c r="P381" i="7"/>
  <c r="BI376" i="7"/>
  <c r="BH376" i="7"/>
  <c r="BG376" i="7"/>
  <c r="BF376" i="7"/>
  <c r="T376" i="7"/>
  <c r="R376" i="7"/>
  <c r="P376" i="7"/>
  <c r="BI371" i="7"/>
  <c r="BH371" i="7"/>
  <c r="BG371" i="7"/>
  <c r="BF371" i="7"/>
  <c r="T371" i="7"/>
  <c r="R371" i="7"/>
  <c r="P371" i="7"/>
  <c r="BI366" i="7"/>
  <c r="BH366" i="7"/>
  <c r="BG366" i="7"/>
  <c r="BF366" i="7"/>
  <c r="T366" i="7"/>
  <c r="R366" i="7"/>
  <c r="P366" i="7"/>
  <c r="BI361" i="7"/>
  <c r="BH361" i="7"/>
  <c r="BG361" i="7"/>
  <c r="BF361" i="7"/>
  <c r="T361" i="7"/>
  <c r="R361" i="7"/>
  <c r="P361" i="7"/>
  <c r="BI356" i="7"/>
  <c r="BH356" i="7"/>
  <c r="BG356" i="7"/>
  <c r="BF356" i="7"/>
  <c r="T356" i="7"/>
  <c r="R356" i="7"/>
  <c r="P356" i="7"/>
  <c r="BI347" i="7"/>
  <c r="BH347" i="7"/>
  <c r="BG347" i="7"/>
  <c r="BF347" i="7"/>
  <c r="T347" i="7"/>
  <c r="R347" i="7"/>
  <c r="P347" i="7"/>
  <c r="BI342" i="7"/>
  <c r="BH342" i="7"/>
  <c r="BG342" i="7"/>
  <c r="BF342" i="7"/>
  <c r="T342" i="7"/>
  <c r="R342" i="7"/>
  <c r="P342" i="7"/>
  <c r="BI337" i="7"/>
  <c r="BH337" i="7"/>
  <c r="BG337" i="7"/>
  <c r="BF337" i="7"/>
  <c r="T337" i="7"/>
  <c r="R337" i="7"/>
  <c r="P337" i="7"/>
  <c r="BI331" i="7"/>
  <c r="BH331" i="7"/>
  <c r="BG331" i="7"/>
  <c r="BF331" i="7"/>
  <c r="T331" i="7"/>
  <c r="R331" i="7"/>
  <c r="P331" i="7"/>
  <c r="BI326" i="7"/>
  <c r="BH326" i="7"/>
  <c r="BG326" i="7"/>
  <c r="BF326" i="7"/>
  <c r="T326" i="7"/>
  <c r="R326" i="7"/>
  <c r="P326" i="7"/>
  <c r="BI321" i="7"/>
  <c r="BH321" i="7"/>
  <c r="BG321" i="7"/>
  <c r="BF321" i="7"/>
  <c r="T321" i="7"/>
  <c r="R321" i="7"/>
  <c r="P321" i="7"/>
  <c r="BI315" i="7"/>
  <c r="BH315" i="7"/>
  <c r="BG315" i="7"/>
  <c r="BF315" i="7"/>
  <c r="T315" i="7"/>
  <c r="R315" i="7"/>
  <c r="P315" i="7"/>
  <c r="BI310" i="7"/>
  <c r="BH310" i="7"/>
  <c r="BG310" i="7"/>
  <c r="BF310" i="7"/>
  <c r="T310" i="7"/>
  <c r="R310" i="7"/>
  <c r="P310" i="7"/>
  <c r="BI306" i="7"/>
  <c r="BH306" i="7"/>
  <c r="BG306" i="7"/>
  <c r="BF306" i="7"/>
  <c r="T306" i="7"/>
  <c r="R306" i="7"/>
  <c r="P306" i="7"/>
  <c r="BI301" i="7"/>
  <c r="BH301" i="7"/>
  <c r="BG301" i="7"/>
  <c r="BF301" i="7"/>
  <c r="T301" i="7"/>
  <c r="R301" i="7"/>
  <c r="P301" i="7"/>
  <c r="BI297" i="7"/>
  <c r="BH297" i="7"/>
  <c r="BG297" i="7"/>
  <c r="BF297" i="7"/>
  <c r="T297" i="7"/>
  <c r="R297" i="7"/>
  <c r="P297" i="7"/>
  <c r="BI292" i="7"/>
  <c r="BH292" i="7"/>
  <c r="BG292" i="7"/>
  <c r="BF292" i="7"/>
  <c r="T292" i="7"/>
  <c r="R292" i="7"/>
  <c r="P292" i="7"/>
  <c r="BI288" i="7"/>
  <c r="BH288" i="7"/>
  <c r="BG288" i="7"/>
  <c r="BF288" i="7"/>
  <c r="T288" i="7"/>
  <c r="R288" i="7"/>
  <c r="P288" i="7"/>
  <c r="BI280" i="7"/>
  <c r="BH280" i="7"/>
  <c r="BG280" i="7"/>
  <c r="BF280" i="7"/>
  <c r="T280" i="7"/>
  <c r="R280" i="7"/>
  <c r="P280" i="7"/>
  <c r="BI276" i="7"/>
  <c r="BH276" i="7"/>
  <c r="BG276" i="7"/>
  <c r="BF276" i="7"/>
  <c r="T276" i="7"/>
  <c r="R276" i="7"/>
  <c r="P276" i="7"/>
  <c r="BI272" i="7"/>
  <c r="BH272" i="7"/>
  <c r="BG272" i="7"/>
  <c r="BF272" i="7"/>
  <c r="T272" i="7"/>
  <c r="R272" i="7"/>
  <c r="P272" i="7"/>
  <c r="BI268" i="7"/>
  <c r="BH268" i="7"/>
  <c r="BG268" i="7"/>
  <c r="BF268" i="7"/>
  <c r="T268" i="7"/>
  <c r="R268" i="7"/>
  <c r="P268" i="7"/>
  <c r="BI264" i="7"/>
  <c r="BH264" i="7"/>
  <c r="BG264" i="7"/>
  <c r="BF264" i="7"/>
  <c r="T264" i="7"/>
  <c r="R264" i="7"/>
  <c r="P264" i="7"/>
  <c r="BI260" i="7"/>
  <c r="BH260" i="7"/>
  <c r="BG260" i="7"/>
  <c r="BF260" i="7"/>
  <c r="T260" i="7"/>
  <c r="R260" i="7"/>
  <c r="P260" i="7"/>
  <c r="BI256" i="7"/>
  <c r="BH256" i="7"/>
  <c r="BG256" i="7"/>
  <c r="BF256" i="7"/>
  <c r="T256" i="7"/>
  <c r="R256" i="7"/>
  <c r="P256" i="7"/>
  <c r="BI252" i="7"/>
  <c r="BH252" i="7"/>
  <c r="BG252" i="7"/>
  <c r="BF252" i="7"/>
  <c r="T252" i="7"/>
  <c r="R252" i="7"/>
  <c r="P252" i="7"/>
  <c r="BI228" i="7"/>
  <c r="BH228" i="7"/>
  <c r="BG228" i="7"/>
  <c r="BF228" i="7"/>
  <c r="T228" i="7"/>
  <c r="R228" i="7"/>
  <c r="P228" i="7"/>
  <c r="BI219" i="7"/>
  <c r="BH219" i="7"/>
  <c r="BG219" i="7"/>
  <c r="BF219" i="7"/>
  <c r="T219" i="7"/>
  <c r="R219" i="7"/>
  <c r="P219" i="7"/>
  <c r="BI214" i="7"/>
  <c r="BH214" i="7"/>
  <c r="BG214" i="7"/>
  <c r="BF214" i="7"/>
  <c r="T214" i="7"/>
  <c r="R214" i="7"/>
  <c r="P214" i="7"/>
  <c r="BI202" i="7"/>
  <c r="BH202" i="7"/>
  <c r="BG202" i="7"/>
  <c r="BF202" i="7"/>
  <c r="T202" i="7"/>
  <c r="R202" i="7"/>
  <c r="P202" i="7"/>
  <c r="BI184" i="7"/>
  <c r="BH184" i="7"/>
  <c r="BG184" i="7"/>
  <c r="BF184" i="7"/>
  <c r="T184" i="7"/>
  <c r="R184" i="7"/>
  <c r="P184" i="7"/>
  <c r="BI172" i="7"/>
  <c r="BH172" i="7"/>
  <c r="BG172" i="7"/>
  <c r="BF172" i="7"/>
  <c r="T172" i="7"/>
  <c r="R172" i="7"/>
  <c r="P172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R129" i="7"/>
  <c r="P129" i="7"/>
  <c r="J123" i="7"/>
  <c r="J122" i="7"/>
  <c r="F122" i="7"/>
  <c r="F120" i="7"/>
  <c r="E118" i="7"/>
  <c r="J94" i="7"/>
  <c r="J93" i="7"/>
  <c r="F93" i="7"/>
  <c r="F91" i="7"/>
  <c r="E89" i="7"/>
  <c r="J20" i="7"/>
  <c r="E20" i="7"/>
  <c r="F123" i="7" s="1"/>
  <c r="J19" i="7"/>
  <c r="J14" i="7"/>
  <c r="J120" i="7"/>
  <c r="E7" i="7"/>
  <c r="E114" i="7" s="1"/>
  <c r="J39" i="6"/>
  <c r="J38" i="6"/>
  <c r="AY102" i="1" s="1"/>
  <c r="J37" i="6"/>
  <c r="AX102" i="1"/>
  <c r="BI800" i="6"/>
  <c r="BH800" i="6"/>
  <c r="BG800" i="6"/>
  <c r="BF800" i="6"/>
  <c r="T800" i="6"/>
  <c r="T799" i="6" s="1"/>
  <c r="T798" i="6" s="1"/>
  <c r="R800" i="6"/>
  <c r="R799" i="6" s="1"/>
  <c r="R798" i="6" s="1"/>
  <c r="P800" i="6"/>
  <c r="P799" i="6"/>
  <c r="P798" i="6"/>
  <c r="BI796" i="6"/>
  <c r="BH796" i="6"/>
  <c r="BG796" i="6"/>
  <c r="BF796" i="6"/>
  <c r="T796" i="6"/>
  <c r="T795" i="6" s="1"/>
  <c r="R796" i="6"/>
  <c r="R795" i="6"/>
  <c r="P796" i="6"/>
  <c r="P795" i="6" s="1"/>
  <c r="BI791" i="6"/>
  <c r="BH791" i="6"/>
  <c r="BG791" i="6"/>
  <c r="BF791" i="6"/>
  <c r="T791" i="6"/>
  <c r="R791" i="6"/>
  <c r="P791" i="6"/>
  <c r="BI787" i="6"/>
  <c r="BH787" i="6"/>
  <c r="BG787" i="6"/>
  <c r="BF787" i="6"/>
  <c r="T787" i="6"/>
  <c r="R787" i="6"/>
  <c r="P787" i="6"/>
  <c r="BI778" i="6"/>
  <c r="BH778" i="6"/>
  <c r="BG778" i="6"/>
  <c r="BF778" i="6"/>
  <c r="T778" i="6"/>
  <c r="R778" i="6"/>
  <c r="P778" i="6"/>
  <c r="BI774" i="6"/>
  <c r="BH774" i="6"/>
  <c r="BG774" i="6"/>
  <c r="BF774" i="6"/>
  <c r="T774" i="6"/>
  <c r="R774" i="6"/>
  <c r="P774" i="6"/>
  <c r="BI765" i="6"/>
  <c r="BH765" i="6"/>
  <c r="BG765" i="6"/>
  <c r="BF765" i="6"/>
  <c r="T765" i="6"/>
  <c r="R765" i="6"/>
  <c r="P765" i="6"/>
  <c r="BI761" i="6"/>
  <c r="BH761" i="6"/>
  <c r="BG761" i="6"/>
  <c r="BF761" i="6"/>
  <c r="T761" i="6"/>
  <c r="R761" i="6"/>
  <c r="P761" i="6"/>
  <c r="BI755" i="6"/>
  <c r="BH755" i="6"/>
  <c r="BG755" i="6"/>
  <c r="BF755" i="6"/>
  <c r="T755" i="6"/>
  <c r="R755" i="6"/>
  <c r="P755" i="6"/>
  <c r="BI751" i="6"/>
  <c r="BH751" i="6"/>
  <c r="BG751" i="6"/>
  <c r="BF751" i="6"/>
  <c r="T751" i="6"/>
  <c r="R751" i="6"/>
  <c r="P751" i="6"/>
  <c r="BI746" i="6"/>
  <c r="BH746" i="6"/>
  <c r="BG746" i="6"/>
  <c r="BF746" i="6"/>
  <c r="T746" i="6"/>
  <c r="R746" i="6"/>
  <c r="P746" i="6"/>
  <c r="BI740" i="6"/>
  <c r="BH740" i="6"/>
  <c r="BG740" i="6"/>
  <c r="BF740" i="6"/>
  <c r="T740" i="6"/>
  <c r="R740" i="6"/>
  <c r="P740" i="6"/>
  <c r="BI734" i="6"/>
  <c r="BH734" i="6"/>
  <c r="BG734" i="6"/>
  <c r="BF734" i="6"/>
  <c r="T734" i="6"/>
  <c r="R734" i="6"/>
  <c r="P734" i="6"/>
  <c r="BI729" i="6"/>
  <c r="BH729" i="6"/>
  <c r="BG729" i="6"/>
  <c r="BF729" i="6"/>
  <c r="T729" i="6"/>
  <c r="R729" i="6"/>
  <c r="P729" i="6"/>
  <c r="BI724" i="6"/>
  <c r="BH724" i="6"/>
  <c r="BG724" i="6"/>
  <c r="BF724" i="6"/>
  <c r="T724" i="6"/>
  <c r="R724" i="6"/>
  <c r="P724" i="6"/>
  <c r="BI719" i="6"/>
  <c r="BH719" i="6"/>
  <c r="BG719" i="6"/>
  <c r="BF719" i="6"/>
  <c r="T719" i="6"/>
  <c r="R719" i="6"/>
  <c r="P719" i="6"/>
  <c r="BI714" i="6"/>
  <c r="BH714" i="6"/>
  <c r="BG714" i="6"/>
  <c r="BF714" i="6"/>
  <c r="T714" i="6"/>
  <c r="R714" i="6"/>
  <c r="P714" i="6"/>
  <c r="BI709" i="6"/>
  <c r="BH709" i="6"/>
  <c r="BG709" i="6"/>
  <c r="BF709" i="6"/>
  <c r="T709" i="6"/>
  <c r="R709" i="6"/>
  <c r="P709" i="6"/>
  <c r="BI704" i="6"/>
  <c r="BH704" i="6"/>
  <c r="BG704" i="6"/>
  <c r="BF704" i="6"/>
  <c r="T704" i="6"/>
  <c r="R704" i="6"/>
  <c r="P704" i="6"/>
  <c r="BI699" i="6"/>
  <c r="BH699" i="6"/>
  <c r="BG699" i="6"/>
  <c r="BF699" i="6"/>
  <c r="T699" i="6"/>
  <c r="R699" i="6"/>
  <c r="P699" i="6"/>
  <c r="BI694" i="6"/>
  <c r="BH694" i="6"/>
  <c r="BG694" i="6"/>
  <c r="BF694" i="6"/>
  <c r="T694" i="6"/>
  <c r="R694" i="6"/>
  <c r="P694" i="6"/>
  <c r="BI689" i="6"/>
  <c r="BH689" i="6"/>
  <c r="BG689" i="6"/>
  <c r="BF689" i="6"/>
  <c r="T689" i="6"/>
  <c r="R689" i="6"/>
  <c r="P689" i="6"/>
  <c r="BI684" i="6"/>
  <c r="BH684" i="6"/>
  <c r="BG684" i="6"/>
  <c r="BF684" i="6"/>
  <c r="T684" i="6"/>
  <c r="R684" i="6"/>
  <c r="P684" i="6"/>
  <c r="BI679" i="6"/>
  <c r="BH679" i="6"/>
  <c r="BG679" i="6"/>
  <c r="BF679" i="6"/>
  <c r="T679" i="6"/>
  <c r="R679" i="6"/>
  <c r="P679" i="6"/>
  <c r="BI674" i="6"/>
  <c r="BH674" i="6"/>
  <c r="BG674" i="6"/>
  <c r="BF674" i="6"/>
  <c r="T674" i="6"/>
  <c r="R674" i="6"/>
  <c r="P674" i="6"/>
  <c r="BI669" i="6"/>
  <c r="BH669" i="6"/>
  <c r="BG669" i="6"/>
  <c r="BF669" i="6"/>
  <c r="T669" i="6"/>
  <c r="R669" i="6"/>
  <c r="P669" i="6"/>
  <c r="BI664" i="6"/>
  <c r="BH664" i="6"/>
  <c r="BG664" i="6"/>
  <c r="BF664" i="6"/>
  <c r="T664" i="6"/>
  <c r="R664" i="6"/>
  <c r="P664" i="6"/>
  <c r="BI659" i="6"/>
  <c r="BH659" i="6"/>
  <c r="BG659" i="6"/>
  <c r="BF659" i="6"/>
  <c r="T659" i="6"/>
  <c r="R659" i="6"/>
  <c r="P659" i="6"/>
  <c r="BI654" i="6"/>
  <c r="BH654" i="6"/>
  <c r="BG654" i="6"/>
  <c r="BF654" i="6"/>
  <c r="T654" i="6"/>
  <c r="R654" i="6"/>
  <c r="P654" i="6"/>
  <c r="BI649" i="6"/>
  <c r="BH649" i="6"/>
  <c r="BG649" i="6"/>
  <c r="BF649" i="6"/>
  <c r="T649" i="6"/>
  <c r="R649" i="6"/>
  <c r="P649" i="6"/>
  <c r="BI644" i="6"/>
  <c r="BH644" i="6"/>
  <c r="BG644" i="6"/>
  <c r="BF644" i="6"/>
  <c r="T644" i="6"/>
  <c r="R644" i="6"/>
  <c r="P644" i="6"/>
  <c r="BI639" i="6"/>
  <c r="BH639" i="6"/>
  <c r="BG639" i="6"/>
  <c r="BF639" i="6"/>
  <c r="T639" i="6"/>
  <c r="R639" i="6"/>
  <c r="P639" i="6"/>
  <c r="BI634" i="6"/>
  <c r="BH634" i="6"/>
  <c r="BG634" i="6"/>
  <c r="BF634" i="6"/>
  <c r="T634" i="6"/>
  <c r="R634" i="6"/>
  <c r="P634" i="6"/>
  <c r="BI629" i="6"/>
  <c r="BH629" i="6"/>
  <c r="BG629" i="6"/>
  <c r="BF629" i="6"/>
  <c r="T629" i="6"/>
  <c r="R629" i="6"/>
  <c r="P629" i="6"/>
  <c r="BI624" i="6"/>
  <c r="BH624" i="6"/>
  <c r="BG624" i="6"/>
  <c r="BF624" i="6"/>
  <c r="T624" i="6"/>
  <c r="R624" i="6"/>
  <c r="P624" i="6"/>
  <c r="BI619" i="6"/>
  <c r="BH619" i="6"/>
  <c r="BG619" i="6"/>
  <c r="BF619" i="6"/>
  <c r="T619" i="6"/>
  <c r="R619" i="6"/>
  <c r="P619" i="6"/>
  <c r="BI614" i="6"/>
  <c r="BH614" i="6"/>
  <c r="BG614" i="6"/>
  <c r="BF614" i="6"/>
  <c r="T614" i="6"/>
  <c r="R614" i="6"/>
  <c r="P614" i="6"/>
  <c r="BI610" i="6"/>
  <c r="BH610" i="6"/>
  <c r="BG610" i="6"/>
  <c r="BF610" i="6"/>
  <c r="T610" i="6"/>
  <c r="R610" i="6"/>
  <c r="P610" i="6"/>
  <c r="BI605" i="6"/>
  <c r="BH605" i="6"/>
  <c r="BG605" i="6"/>
  <c r="BF605" i="6"/>
  <c r="T605" i="6"/>
  <c r="R605" i="6"/>
  <c r="P605" i="6"/>
  <c r="BI600" i="6"/>
  <c r="BH600" i="6"/>
  <c r="BG600" i="6"/>
  <c r="BF600" i="6"/>
  <c r="T600" i="6"/>
  <c r="R600" i="6"/>
  <c r="P600" i="6"/>
  <c r="BI595" i="6"/>
  <c r="BH595" i="6"/>
  <c r="BG595" i="6"/>
  <c r="BF595" i="6"/>
  <c r="T595" i="6"/>
  <c r="R595" i="6"/>
  <c r="P595" i="6"/>
  <c r="BI589" i="6"/>
  <c r="BH589" i="6"/>
  <c r="BG589" i="6"/>
  <c r="BF589" i="6"/>
  <c r="T589" i="6"/>
  <c r="R589" i="6"/>
  <c r="P589" i="6"/>
  <c r="BI583" i="6"/>
  <c r="BH583" i="6"/>
  <c r="BG583" i="6"/>
  <c r="BF583" i="6"/>
  <c r="T583" i="6"/>
  <c r="R583" i="6"/>
  <c r="P583" i="6"/>
  <c r="BI577" i="6"/>
  <c r="BH577" i="6"/>
  <c r="BG577" i="6"/>
  <c r="BF577" i="6"/>
  <c r="T577" i="6"/>
  <c r="R577" i="6"/>
  <c r="P577" i="6"/>
  <c r="BI572" i="6"/>
  <c r="BH572" i="6"/>
  <c r="BG572" i="6"/>
  <c r="BF572" i="6"/>
  <c r="T572" i="6"/>
  <c r="R572" i="6"/>
  <c r="P572" i="6"/>
  <c r="BI567" i="6"/>
  <c r="BH567" i="6"/>
  <c r="BG567" i="6"/>
  <c r="BF567" i="6"/>
  <c r="T567" i="6"/>
  <c r="R567" i="6"/>
  <c r="P567" i="6"/>
  <c r="BI563" i="6"/>
  <c r="BH563" i="6"/>
  <c r="BG563" i="6"/>
  <c r="BF563" i="6"/>
  <c r="T563" i="6"/>
  <c r="R563" i="6"/>
  <c r="P563" i="6"/>
  <c r="BI558" i="6"/>
  <c r="BH558" i="6"/>
  <c r="BG558" i="6"/>
  <c r="BF558" i="6"/>
  <c r="T558" i="6"/>
  <c r="R558" i="6"/>
  <c r="P558" i="6"/>
  <c r="BI553" i="6"/>
  <c r="BH553" i="6"/>
  <c r="BG553" i="6"/>
  <c r="BF553" i="6"/>
  <c r="T553" i="6"/>
  <c r="R553" i="6"/>
  <c r="P553" i="6"/>
  <c r="BI548" i="6"/>
  <c r="BH548" i="6"/>
  <c r="BG548" i="6"/>
  <c r="BF548" i="6"/>
  <c r="T548" i="6"/>
  <c r="R548" i="6"/>
  <c r="P548" i="6"/>
  <c r="BI543" i="6"/>
  <c r="BH543" i="6"/>
  <c r="BG543" i="6"/>
  <c r="BF543" i="6"/>
  <c r="T543" i="6"/>
  <c r="R543" i="6"/>
  <c r="P543" i="6"/>
  <c r="BI538" i="6"/>
  <c r="BH538" i="6"/>
  <c r="BG538" i="6"/>
  <c r="BF538" i="6"/>
  <c r="T538" i="6"/>
  <c r="R538" i="6"/>
  <c r="P538" i="6"/>
  <c r="BI532" i="6"/>
  <c r="BH532" i="6"/>
  <c r="BG532" i="6"/>
  <c r="BF532" i="6"/>
  <c r="T532" i="6"/>
  <c r="R532" i="6"/>
  <c r="P532" i="6"/>
  <c r="BI527" i="6"/>
  <c r="BH527" i="6"/>
  <c r="BG527" i="6"/>
  <c r="BF527" i="6"/>
  <c r="T527" i="6"/>
  <c r="R527" i="6"/>
  <c r="P527" i="6"/>
  <c r="BI522" i="6"/>
  <c r="BH522" i="6"/>
  <c r="BG522" i="6"/>
  <c r="BF522" i="6"/>
  <c r="T522" i="6"/>
  <c r="R522" i="6"/>
  <c r="P522" i="6"/>
  <c r="BI518" i="6"/>
  <c r="BH518" i="6"/>
  <c r="BG518" i="6"/>
  <c r="BF518" i="6"/>
  <c r="T518" i="6"/>
  <c r="R518" i="6"/>
  <c r="P518" i="6"/>
  <c r="BI513" i="6"/>
  <c r="BH513" i="6"/>
  <c r="BG513" i="6"/>
  <c r="BF513" i="6"/>
  <c r="T513" i="6"/>
  <c r="R513" i="6"/>
  <c r="P513" i="6"/>
  <c r="BI509" i="6"/>
  <c r="BH509" i="6"/>
  <c r="BG509" i="6"/>
  <c r="BF509" i="6"/>
  <c r="T509" i="6"/>
  <c r="R509" i="6"/>
  <c r="P509" i="6"/>
  <c r="BI506" i="6"/>
  <c r="BH506" i="6"/>
  <c r="BG506" i="6"/>
  <c r="BF506" i="6"/>
  <c r="T506" i="6"/>
  <c r="R506" i="6"/>
  <c r="P506" i="6"/>
  <c r="BI500" i="6"/>
  <c r="BH500" i="6"/>
  <c r="BG500" i="6"/>
  <c r="BF500" i="6"/>
  <c r="T500" i="6"/>
  <c r="R500" i="6"/>
  <c r="P500" i="6"/>
  <c r="BI494" i="6"/>
  <c r="BH494" i="6"/>
  <c r="BG494" i="6"/>
  <c r="BF494" i="6"/>
  <c r="T494" i="6"/>
  <c r="R494" i="6"/>
  <c r="P494" i="6"/>
  <c r="BI489" i="6"/>
  <c r="BH489" i="6"/>
  <c r="BG489" i="6"/>
  <c r="BF489" i="6"/>
  <c r="T489" i="6"/>
  <c r="R489" i="6"/>
  <c r="P489" i="6"/>
  <c r="BI484" i="6"/>
  <c r="BH484" i="6"/>
  <c r="BG484" i="6"/>
  <c r="BF484" i="6"/>
  <c r="T484" i="6"/>
  <c r="R484" i="6"/>
  <c r="P484" i="6"/>
  <c r="BI475" i="6"/>
  <c r="BH475" i="6"/>
  <c r="BG475" i="6"/>
  <c r="BF475" i="6"/>
  <c r="T475" i="6"/>
  <c r="R475" i="6"/>
  <c r="P475" i="6"/>
  <c r="BI470" i="6"/>
  <c r="BH470" i="6"/>
  <c r="BG470" i="6"/>
  <c r="BF470" i="6"/>
  <c r="T470" i="6"/>
  <c r="R470" i="6"/>
  <c r="P470" i="6"/>
  <c r="BI465" i="6"/>
  <c r="BH465" i="6"/>
  <c r="BG465" i="6"/>
  <c r="BF465" i="6"/>
  <c r="T465" i="6"/>
  <c r="R465" i="6"/>
  <c r="P465" i="6"/>
  <c r="BI460" i="6"/>
  <c r="BH460" i="6"/>
  <c r="BG460" i="6"/>
  <c r="BF460" i="6"/>
  <c r="T460" i="6"/>
  <c r="R460" i="6"/>
  <c r="P460" i="6"/>
  <c r="BI455" i="6"/>
  <c r="BH455" i="6"/>
  <c r="BG455" i="6"/>
  <c r="BF455" i="6"/>
  <c r="T455" i="6"/>
  <c r="R455" i="6"/>
  <c r="P455" i="6"/>
  <c r="BI450" i="6"/>
  <c r="BH450" i="6"/>
  <c r="BG450" i="6"/>
  <c r="BF450" i="6"/>
  <c r="T450" i="6"/>
  <c r="R450" i="6"/>
  <c r="P450" i="6"/>
  <c r="BI445" i="6"/>
  <c r="BH445" i="6"/>
  <c r="BG445" i="6"/>
  <c r="BF445" i="6"/>
  <c r="T445" i="6"/>
  <c r="R445" i="6"/>
  <c r="P445" i="6"/>
  <c r="BI440" i="6"/>
  <c r="BH440" i="6"/>
  <c r="BG440" i="6"/>
  <c r="BF440" i="6"/>
  <c r="T440" i="6"/>
  <c r="R440" i="6"/>
  <c r="P440" i="6"/>
  <c r="BI434" i="6"/>
  <c r="BH434" i="6"/>
  <c r="BG434" i="6"/>
  <c r="BF434" i="6"/>
  <c r="T434" i="6"/>
  <c r="R434" i="6"/>
  <c r="P434" i="6"/>
  <c r="BI426" i="6"/>
  <c r="BH426" i="6"/>
  <c r="BG426" i="6"/>
  <c r="BF426" i="6"/>
  <c r="T426" i="6"/>
  <c r="R426" i="6"/>
  <c r="P426" i="6"/>
  <c r="BI420" i="6"/>
  <c r="BH420" i="6"/>
  <c r="BG420" i="6"/>
  <c r="BF420" i="6"/>
  <c r="T420" i="6"/>
  <c r="T419" i="6"/>
  <c r="R420" i="6"/>
  <c r="R419" i="6"/>
  <c r="P420" i="6"/>
  <c r="P419" i="6" s="1"/>
  <c r="BI414" i="6"/>
  <c r="BH414" i="6"/>
  <c r="BG414" i="6"/>
  <c r="BF414" i="6"/>
  <c r="T414" i="6"/>
  <c r="R414" i="6"/>
  <c r="P414" i="6"/>
  <c r="BI409" i="6"/>
  <c r="BH409" i="6"/>
  <c r="BG409" i="6"/>
  <c r="BF409" i="6"/>
  <c r="T409" i="6"/>
  <c r="R409" i="6"/>
  <c r="P409" i="6"/>
  <c r="BI405" i="6"/>
  <c r="BH405" i="6"/>
  <c r="BG405" i="6"/>
  <c r="BF405" i="6"/>
  <c r="T405" i="6"/>
  <c r="R405" i="6"/>
  <c r="P405" i="6"/>
  <c r="BI400" i="6"/>
  <c r="BH400" i="6"/>
  <c r="BG400" i="6"/>
  <c r="BF400" i="6"/>
  <c r="T400" i="6"/>
  <c r="R400" i="6"/>
  <c r="P400" i="6"/>
  <c r="BI395" i="6"/>
  <c r="BH395" i="6"/>
  <c r="BG395" i="6"/>
  <c r="BF395" i="6"/>
  <c r="T395" i="6"/>
  <c r="R395" i="6"/>
  <c r="P395" i="6"/>
  <c r="BI391" i="6"/>
  <c r="BH391" i="6"/>
  <c r="BG391" i="6"/>
  <c r="BF391" i="6"/>
  <c r="T391" i="6"/>
  <c r="R391" i="6"/>
  <c r="P391" i="6"/>
  <c r="BI383" i="6"/>
  <c r="BH383" i="6"/>
  <c r="BG383" i="6"/>
  <c r="BF383" i="6"/>
  <c r="T383" i="6"/>
  <c r="R383" i="6"/>
  <c r="P383" i="6"/>
  <c r="BI379" i="6"/>
  <c r="BH379" i="6"/>
  <c r="BG379" i="6"/>
  <c r="BF379" i="6"/>
  <c r="T379" i="6"/>
  <c r="R379" i="6"/>
  <c r="P379" i="6"/>
  <c r="BI366" i="6"/>
  <c r="BH366" i="6"/>
  <c r="BG366" i="6"/>
  <c r="BF366" i="6"/>
  <c r="T366" i="6"/>
  <c r="R366" i="6"/>
  <c r="P366" i="6"/>
  <c r="BI362" i="6"/>
  <c r="BH362" i="6"/>
  <c r="BG362" i="6"/>
  <c r="BF362" i="6"/>
  <c r="T362" i="6"/>
  <c r="R362" i="6"/>
  <c r="P362" i="6"/>
  <c r="BI358" i="6"/>
  <c r="BH358" i="6"/>
  <c r="BG358" i="6"/>
  <c r="BF358" i="6"/>
  <c r="T358" i="6"/>
  <c r="R358" i="6"/>
  <c r="P358" i="6"/>
  <c r="BI354" i="6"/>
  <c r="BH354" i="6"/>
  <c r="BG354" i="6"/>
  <c r="BF354" i="6"/>
  <c r="T354" i="6"/>
  <c r="R354" i="6"/>
  <c r="P354" i="6"/>
  <c r="BI350" i="6"/>
  <c r="BH350" i="6"/>
  <c r="BG350" i="6"/>
  <c r="BF350" i="6"/>
  <c r="T350" i="6"/>
  <c r="R350" i="6"/>
  <c r="P350" i="6"/>
  <c r="BI346" i="6"/>
  <c r="BH346" i="6"/>
  <c r="BG346" i="6"/>
  <c r="BF346" i="6"/>
  <c r="T346" i="6"/>
  <c r="R346" i="6"/>
  <c r="P346" i="6"/>
  <c r="BI342" i="6"/>
  <c r="BH342" i="6"/>
  <c r="BG342" i="6"/>
  <c r="BF342" i="6"/>
  <c r="T342" i="6"/>
  <c r="R342" i="6"/>
  <c r="P342" i="6"/>
  <c r="BI338" i="6"/>
  <c r="BH338" i="6"/>
  <c r="BG338" i="6"/>
  <c r="BF338" i="6"/>
  <c r="T338" i="6"/>
  <c r="R338" i="6"/>
  <c r="P338" i="6"/>
  <c r="BI334" i="6"/>
  <c r="BH334" i="6"/>
  <c r="BG334" i="6"/>
  <c r="BF334" i="6"/>
  <c r="T334" i="6"/>
  <c r="R334" i="6"/>
  <c r="P334" i="6"/>
  <c r="BI301" i="6"/>
  <c r="BH301" i="6"/>
  <c r="BG301" i="6"/>
  <c r="BF301" i="6"/>
  <c r="T301" i="6"/>
  <c r="R301" i="6"/>
  <c r="P301" i="6"/>
  <c r="BI281" i="6"/>
  <c r="BH281" i="6"/>
  <c r="BG281" i="6"/>
  <c r="BF281" i="6"/>
  <c r="T281" i="6"/>
  <c r="R281" i="6"/>
  <c r="P281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48" i="6"/>
  <c r="BH248" i="6"/>
  <c r="BG248" i="6"/>
  <c r="BF248" i="6"/>
  <c r="T248" i="6"/>
  <c r="R248" i="6"/>
  <c r="P248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R207" i="6"/>
  <c r="P207" i="6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0" i="6"/>
  <c r="BH170" i="6"/>
  <c r="BG170" i="6"/>
  <c r="BF170" i="6"/>
  <c r="T170" i="6"/>
  <c r="R170" i="6"/>
  <c r="P170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39" i="6"/>
  <c r="BH139" i="6"/>
  <c r="BG139" i="6"/>
  <c r="BF139" i="6"/>
  <c r="T139" i="6"/>
  <c r="R139" i="6"/>
  <c r="P139" i="6"/>
  <c r="BI134" i="6"/>
  <c r="BH134" i="6"/>
  <c r="BG134" i="6"/>
  <c r="BF134" i="6"/>
  <c r="T134" i="6"/>
  <c r="R134" i="6"/>
  <c r="P134" i="6"/>
  <c r="J128" i="6"/>
  <c r="J127" i="6"/>
  <c r="F127" i="6"/>
  <c r="F125" i="6"/>
  <c r="E123" i="6"/>
  <c r="J94" i="6"/>
  <c r="J93" i="6"/>
  <c r="F93" i="6"/>
  <c r="F91" i="6"/>
  <c r="E89" i="6"/>
  <c r="J20" i="6"/>
  <c r="E20" i="6"/>
  <c r="F94" i="6"/>
  <c r="J19" i="6"/>
  <c r="J14" i="6"/>
  <c r="J125" i="6" s="1"/>
  <c r="E7" i="6"/>
  <c r="E85" i="6" s="1"/>
  <c r="J39" i="5"/>
  <c r="J38" i="5"/>
  <c r="AY100" i="1"/>
  <c r="J37" i="5"/>
  <c r="AX100" i="1" s="1"/>
  <c r="BI547" i="5"/>
  <c r="BH547" i="5"/>
  <c r="BG547" i="5"/>
  <c r="BF547" i="5"/>
  <c r="T547" i="5"/>
  <c r="T546" i="5"/>
  <c r="R547" i="5"/>
  <c r="R546" i="5" s="1"/>
  <c r="P547" i="5"/>
  <c r="P546" i="5"/>
  <c r="BI542" i="5"/>
  <c r="BH542" i="5"/>
  <c r="BG542" i="5"/>
  <c r="BF542" i="5"/>
  <c r="T542" i="5"/>
  <c r="R542" i="5"/>
  <c r="P542" i="5"/>
  <c r="BI538" i="5"/>
  <c r="BH538" i="5"/>
  <c r="BG538" i="5"/>
  <c r="BF538" i="5"/>
  <c r="T538" i="5"/>
  <c r="R538" i="5"/>
  <c r="P538" i="5"/>
  <c r="BI534" i="5"/>
  <c r="BH534" i="5"/>
  <c r="BG534" i="5"/>
  <c r="BF534" i="5"/>
  <c r="T534" i="5"/>
  <c r="R534" i="5"/>
  <c r="P534" i="5"/>
  <c r="BI530" i="5"/>
  <c r="BH530" i="5"/>
  <c r="BG530" i="5"/>
  <c r="BF530" i="5"/>
  <c r="T530" i="5"/>
  <c r="R530" i="5"/>
  <c r="P530" i="5"/>
  <c r="BI524" i="5"/>
  <c r="BH524" i="5"/>
  <c r="BG524" i="5"/>
  <c r="BF524" i="5"/>
  <c r="T524" i="5"/>
  <c r="R524" i="5"/>
  <c r="P524" i="5"/>
  <c r="BI519" i="5"/>
  <c r="BH519" i="5"/>
  <c r="BG519" i="5"/>
  <c r="BF519" i="5"/>
  <c r="T519" i="5"/>
  <c r="R519" i="5"/>
  <c r="P519" i="5"/>
  <c r="BI515" i="5"/>
  <c r="BH515" i="5"/>
  <c r="BG515" i="5"/>
  <c r="BF515" i="5"/>
  <c r="T515" i="5"/>
  <c r="R515" i="5"/>
  <c r="P515" i="5"/>
  <c r="BI511" i="5"/>
  <c r="BH511" i="5"/>
  <c r="BG511" i="5"/>
  <c r="BF511" i="5"/>
  <c r="T511" i="5"/>
  <c r="R511" i="5"/>
  <c r="P511" i="5"/>
  <c r="BI506" i="5"/>
  <c r="BH506" i="5"/>
  <c r="BG506" i="5"/>
  <c r="BF506" i="5"/>
  <c r="T506" i="5"/>
  <c r="R506" i="5"/>
  <c r="P506" i="5"/>
  <c r="BI501" i="5"/>
  <c r="BH501" i="5"/>
  <c r="BG501" i="5"/>
  <c r="BF501" i="5"/>
  <c r="T501" i="5"/>
  <c r="R501" i="5"/>
  <c r="P501" i="5"/>
  <c r="BI496" i="5"/>
  <c r="BH496" i="5"/>
  <c r="BG496" i="5"/>
  <c r="BF496" i="5"/>
  <c r="T496" i="5"/>
  <c r="R496" i="5"/>
  <c r="P496" i="5"/>
  <c r="BI492" i="5"/>
  <c r="BH492" i="5"/>
  <c r="BG492" i="5"/>
  <c r="BF492" i="5"/>
  <c r="T492" i="5"/>
  <c r="R492" i="5"/>
  <c r="P492" i="5"/>
  <c r="BI487" i="5"/>
  <c r="BH487" i="5"/>
  <c r="BG487" i="5"/>
  <c r="BF487" i="5"/>
  <c r="T487" i="5"/>
  <c r="R487" i="5"/>
  <c r="P487" i="5"/>
  <c r="BI482" i="5"/>
  <c r="BH482" i="5"/>
  <c r="BG482" i="5"/>
  <c r="BF482" i="5"/>
  <c r="T482" i="5"/>
  <c r="R482" i="5"/>
  <c r="P482" i="5"/>
  <c r="BI477" i="5"/>
  <c r="BH477" i="5"/>
  <c r="BG477" i="5"/>
  <c r="BF477" i="5"/>
  <c r="T477" i="5"/>
  <c r="R477" i="5"/>
  <c r="P477" i="5"/>
  <c r="BI472" i="5"/>
  <c r="BH472" i="5"/>
  <c r="BG472" i="5"/>
  <c r="BF472" i="5"/>
  <c r="T472" i="5"/>
  <c r="R472" i="5"/>
  <c r="P472" i="5"/>
  <c r="BI467" i="5"/>
  <c r="BH467" i="5"/>
  <c r="BG467" i="5"/>
  <c r="BF467" i="5"/>
  <c r="T467" i="5"/>
  <c r="R467" i="5"/>
  <c r="P467" i="5"/>
  <c r="BI462" i="5"/>
  <c r="BH462" i="5"/>
  <c r="BG462" i="5"/>
  <c r="BF462" i="5"/>
  <c r="T462" i="5"/>
  <c r="R462" i="5"/>
  <c r="P462" i="5"/>
  <c r="BI457" i="5"/>
  <c r="BH457" i="5"/>
  <c r="BG457" i="5"/>
  <c r="BF457" i="5"/>
  <c r="T457" i="5"/>
  <c r="R457" i="5"/>
  <c r="P457" i="5"/>
  <c r="BI452" i="5"/>
  <c r="BH452" i="5"/>
  <c r="BG452" i="5"/>
  <c r="BF452" i="5"/>
  <c r="T452" i="5"/>
  <c r="R452" i="5"/>
  <c r="P452" i="5"/>
  <c r="BI447" i="5"/>
  <c r="BH447" i="5"/>
  <c r="BG447" i="5"/>
  <c r="BF447" i="5"/>
  <c r="T447" i="5"/>
  <c r="R447" i="5"/>
  <c r="P447" i="5"/>
  <c r="BI442" i="5"/>
  <c r="BH442" i="5"/>
  <c r="BG442" i="5"/>
  <c r="BF442" i="5"/>
  <c r="T442" i="5"/>
  <c r="R442" i="5"/>
  <c r="P442" i="5"/>
  <c r="BI437" i="5"/>
  <c r="BH437" i="5"/>
  <c r="BG437" i="5"/>
  <c r="BF437" i="5"/>
  <c r="T437" i="5"/>
  <c r="R437" i="5"/>
  <c r="P437" i="5"/>
  <c r="BI432" i="5"/>
  <c r="BH432" i="5"/>
  <c r="BG432" i="5"/>
  <c r="BF432" i="5"/>
  <c r="T432" i="5"/>
  <c r="R432" i="5"/>
  <c r="P432" i="5"/>
  <c r="BI427" i="5"/>
  <c r="BH427" i="5"/>
  <c r="BG427" i="5"/>
  <c r="BF427" i="5"/>
  <c r="T427" i="5"/>
  <c r="R427" i="5"/>
  <c r="P427" i="5"/>
  <c r="BI422" i="5"/>
  <c r="BH422" i="5"/>
  <c r="BG422" i="5"/>
  <c r="BF422" i="5"/>
  <c r="T422" i="5"/>
  <c r="R422" i="5"/>
  <c r="P422" i="5"/>
  <c r="BI418" i="5"/>
  <c r="BH418" i="5"/>
  <c r="BG418" i="5"/>
  <c r="BF418" i="5"/>
  <c r="T418" i="5"/>
  <c r="R418" i="5"/>
  <c r="P418" i="5"/>
  <c r="BI412" i="5"/>
  <c r="BH412" i="5"/>
  <c r="BG412" i="5"/>
  <c r="BF412" i="5"/>
  <c r="T412" i="5"/>
  <c r="R412" i="5"/>
  <c r="P412" i="5"/>
  <c r="BI408" i="5"/>
  <c r="BH408" i="5"/>
  <c r="BG408" i="5"/>
  <c r="BF408" i="5"/>
  <c r="T408" i="5"/>
  <c r="R408" i="5"/>
  <c r="P408" i="5"/>
  <c r="BI403" i="5"/>
  <c r="BH403" i="5"/>
  <c r="BG403" i="5"/>
  <c r="BF403" i="5"/>
  <c r="T403" i="5"/>
  <c r="R403" i="5"/>
  <c r="P403" i="5"/>
  <c r="BI399" i="5"/>
  <c r="BH399" i="5"/>
  <c r="BG399" i="5"/>
  <c r="BF399" i="5"/>
  <c r="T399" i="5"/>
  <c r="R399" i="5"/>
  <c r="P399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5" i="5"/>
  <c r="BH385" i="5"/>
  <c r="BG385" i="5"/>
  <c r="BF385" i="5"/>
  <c r="T385" i="5"/>
  <c r="R385" i="5"/>
  <c r="P385" i="5"/>
  <c r="BI381" i="5"/>
  <c r="BH381" i="5"/>
  <c r="BG381" i="5"/>
  <c r="BF381" i="5"/>
  <c r="T381" i="5"/>
  <c r="R381" i="5"/>
  <c r="P381" i="5"/>
  <c r="BI376" i="5"/>
  <c r="BH376" i="5"/>
  <c r="BG376" i="5"/>
  <c r="BF376" i="5"/>
  <c r="T376" i="5"/>
  <c r="R376" i="5"/>
  <c r="P376" i="5"/>
  <c r="BI371" i="5"/>
  <c r="BH371" i="5"/>
  <c r="BG371" i="5"/>
  <c r="BF371" i="5"/>
  <c r="T371" i="5"/>
  <c r="R371" i="5"/>
  <c r="P371" i="5"/>
  <c r="BI366" i="5"/>
  <c r="BH366" i="5"/>
  <c r="BG366" i="5"/>
  <c r="BF366" i="5"/>
  <c r="T366" i="5"/>
  <c r="R366" i="5"/>
  <c r="P366" i="5"/>
  <c r="BI361" i="5"/>
  <c r="BH361" i="5"/>
  <c r="BG361" i="5"/>
  <c r="BF361" i="5"/>
  <c r="T361" i="5"/>
  <c r="R361" i="5"/>
  <c r="P361" i="5"/>
  <c r="BI356" i="5"/>
  <c r="BH356" i="5"/>
  <c r="BG356" i="5"/>
  <c r="BF356" i="5"/>
  <c r="T356" i="5"/>
  <c r="R356" i="5"/>
  <c r="P356" i="5"/>
  <c r="BI351" i="5"/>
  <c r="BH351" i="5"/>
  <c r="BG351" i="5"/>
  <c r="BF351" i="5"/>
  <c r="T351" i="5"/>
  <c r="R351" i="5"/>
  <c r="P351" i="5"/>
  <c r="BI344" i="5"/>
  <c r="BH344" i="5"/>
  <c r="BG344" i="5"/>
  <c r="BF344" i="5"/>
  <c r="T344" i="5"/>
  <c r="R344" i="5"/>
  <c r="P344" i="5"/>
  <c r="BI339" i="5"/>
  <c r="BH339" i="5"/>
  <c r="BG339" i="5"/>
  <c r="BF339" i="5"/>
  <c r="T339" i="5"/>
  <c r="R339" i="5"/>
  <c r="P339" i="5"/>
  <c r="BI334" i="5"/>
  <c r="BH334" i="5"/>
  <c r="BG334" i="5"/>
  <c r="BF334" i="5"/>
  <c r="T334" i="5"/>
  <c r="R334" i="5"/>
  <c r="P334" i="5"/>
  <c r="BI329" i="5"/>
  <c r="BH329" i="5"/>
  <c r="BG329" i="5"/>
  <c r="BF329" i="5"/>
  <c r="T329" i="5"/>
  <c r="R329" i="5"/>
  <c r="P329" i="5"/>
  <c r="BI324" i="5"/>
  <c r="BH324" i="5"/>
  <c r="BG324" i="5"/>
  <c r="BF324" i="5"/>
  <c r="T324" i="5"/>
  <c r="R324" i="5"/>
  <c r="P324" i="5"/>
  <c r="BI319" i="5"/>
  <c r="BH319" i="5"/>
  <c r="BG319" i="5"/>
  <c r="BF319" i="5"/>
  <c r="T319" i="5"/>
  <c r="R319" i="5"/>
  <c r="P319" i="5"/>
  <c r="BI313" i="5"/>
  <c r="BH313" i="5"/>
  <c r="BG313" i="5"/>
  <c r="BF313" i="5"/>
  <c r="T313" i="5"/>
  <c r="R313" i="5"/>
  <c r="P313" i="5"/>
  <c r="BI308" i="5"/>
  <c r="BH308" i="5"/>
  <c r="BG308" i="5"/>
  <c r="BF308" i="5"/>
  <c r="T308" i="5"/>
  <c r="R308" i="5"/>
  <c r="P308" i="5"/>
  <c r="BI304" i="5"/>
  <c r="BH304" i="5"/>
  <c r="BG304" i="5"/>
  <c r="BF304" i="5"/>
  <c r="T304" i="5"/>
  <c r="R304" i="5"/>
  <c r="P304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0" i="5"/>
  <c r="BH290" i="5"/>
  <c r="BG290" i="5"/>
  <c r="BF290" i="5"/>
  <c r="T290" i="5"/>
  <c r="R290" i="5"/>
  <c r="P290" i="5"/>
  <c r="BI286" i="5"/>
  <c r="BH286" i="5"/>
  <c r="BG286" i="5"/>
  <c r="BF286" i="5"/>
  <c r="T286" i="5"/>
  <c r="R286" i="5"/>
  <c r="P286" i="5"/>
  <c r="BI278" i="5"/>
  <c r="BH278" i="5"/>
  <c r="BG278" i="5"/>
  <c r="BF278" i="5"/>
  <c r="T278" i="5"/>
  <c r="R278" i="5"/>
  <c r="P278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31" i="5"/>
  <c r="BH231" i="5"/>
  <c r="BG231" i="5"/>
  <c r="BF231" i="5"/>
  <c r="T231" i="5"/>
  <c r="R231" i="5"/>
  <c r="P231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194" i="5"/>
  <c r="BH194" i="5"/>
  <c r="BG194" i="5"/>
  <c r="BF194" i="5"/>
  <c r="T194" i="5"/>
  <c r="R194" i="5"/>
  <c r="P194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4" i="5"/>
  <c r="J93" i="5"/>
  <c r="F93" i="5"/>
  <c r="F91" i="5"/>
  <c r="E89" i="5"/>
  <c r="J20" i="5"/>
  <c r="E20" i="5"/>
  <c r="F94" i="5" s="1"/>
  <c r="J19" i="5"/>
  <c r="J14" i="5"/>
  <c r="J91" i="5"/>
  <c r="E7" i="5"/>
  <c r="E85" i="5" s="1"/>
  <c r="J39" i="4"/>
  <c r="J38" i="4"/>
  <c r="AY99" i="1"/>
  <c r="J37" i="4"/>
  <c r="AX99" i="1"/>
  <c r="BI1630" i="4"/>
  <c r="BH1630" i="4"/>
  <c r="BG1630" i="4"/>
  <c r="BF1630" i="4"/>
  <c r="T1630" i="4"/>
  <c r="T1629" i="4" s="1"/>
  <c r="T1628" i="4" s="1"/>
  <c r="R1630" i="4"/>
  <c r="R1629" i="4" s="1"/>
  <c r="R1628" i="4" s="1"/>
  <c r="P1630" i="4"/>
  <c r="P1629" i="4"/>
  <c r="P1628" i="4"/>
  <c r="BI1626" i="4"/>
  <c r="BH1626" i="4"/>
  <c r="BG1626" i="4"/>
  <c r="BF1626" i="4"/>
  <c r="T1626" i="4"/>
  <c r="T1625" i="4" s="1"/>
  <c r="R1626" i="4"/>
  <c r="R1625" i="4"/>
  <c r="P1626" i="4"/>
  <c r="P1625" i="4" s="1"/>
  <c r="BI1621" i="4"/>
  <c r="BH1621" i="4"/>
  <c r="BG1621" i="4"/>
  <c r="BF1621" i="4"/>
  <c r="T1621" i="4"/>
  <c r="R1621" i="4"/>
  <c r="P1621" i="4"/>
  <c r="BI1617" i="4"/>
  <c r="BH1617" i="4"/>
  <c r="BG1617" i="4"/>
  <c r="BF1617" i="4"/>
  <c r="T1617" i="4"/>
  <c r="R1617" i="4"/>
  <c r="P1617" i="4"/>
  <c r="BI1613" i="4"/>
  <c r="BH1613" i="4"/>
  <c r="BG1613" i="4"/>
  <c r="BF1613" i="4"/>
  <c r="T1613" i="4"/>
  <c r="R1613" i="4"/>
  <c r="P1613" i="4"/>
  <c r="BI1609" i="4"/>
  <c r="BH1609" i="4"/>
  <c r="BG1609" i="4"/>
  <c r="BF1609" i="4"/>
  <c r="T1609" i="4"/>
  <c r="R1609" i="4"/>
  <c r="P1609" i="4"/>
  <c r="BI1603" i="4"/>
  <c r="BH1603" i="4"/>
  <c r="BG1603" i="4"/>
  <c r="BF1603" i="4"/>
  <c r="T1603" i="4"/>
  <c r="R1603" i="4"/>
  <c r="P1603" i="4"/>
  <c r="BI1590" i="4"/>
  <c r="BH1590" i="4"/>
  <c r="BG1590" i="4"/>
  <c r="BF1590" i="4"/>
  <c r="T1590" i="4"/>
  <c r="R1590" i="4"/>
  <c r="P1590" i="4"/>
  <c r="BI1584" i="4"/>
  <c r="BH1584" i="4"/>
  <c r="BG1584" i="4"/>
  <c r="BF1584" i="4"/>
  <c r="T1584" i="4"/>
  <c r="R1584" i="4"/>
  <c r="P1584" i="4"/>
  <c r="BI1578" i="4"/>
  <c r="BH1578" i="4"/>
  <c r="BG1578" i="4"/>
  <c r="BF1578" i="4"/>
  <c r="T1578" i="4"/>
  <c r="R1578" i="4"/>
  <c r="P1578" i="4"/>
  <c r="BI1574" i="4"/>
  <c r="BH1574" i="4"/>
  <c r="BG1574" i="4"/>
  <c r="BF1574" i="4"/>
  <c r="T1574" i="4"/>
  <c r="R1574" i="4"/>
  <c r="P1574" i="4"/>
  <c r="BI1570" i="4"/>
  <c r="BH1570" i="4"/>
  <c r="BG1570" i="4"/>
  <c r="BF1570" i="4"/>
  <c r="T1570" i="4"/>
  <c r="R1570" i="4"/>
  <c r="P1570" i="4"/>
  <c r="BI1566" i="4"/>
  <c r="BH1566" i="4"/>
  <c r="BG1566" i="4"/>
  <c r="BF1566" i="4"/>
  <c r="T1566" i="4"/>
  <c r="R1566" i="4"/>
  <c r="P1566" i="4"/>
  <c r="BI1560" i="4"/>
  <c r="BH1560" i="4"/>
  <c r="BG1560" i="4"/>
  <c r="BF1560" i="4"/>
  <c r="T1560" i="4"/>
  <c r="R1560" i="4"/>
  <c r="P1560" i="4"/>
  <c r="BI1555" i="4"/>
  <c r="BH1555" i="4"/>
  <c r="BG1555" i="4"/>
  <c r="BF1555" i="4"/>
  <c r="T1555" i="4"/>
  <c r="R1555" i="4"/>
  <c r="P1555" i="4"/>
  <c r="BI1550" i="4"/>
  <c r="BH1550" i="4"/>
  <c r="BG1550" i="4"/>
  <c r="BF1550" i="4"/>
  <c r="T1550" i="4"/>
  <c r="R1550" i="4"/>
  <c r="P1550" i="4"/>
  <c r="BI1545" i="4"/>
  <c r="BH1545" i="4"/>
  <c r="BG1545" i="4"/>
  <c r="BF1545" i="4"/>
  <c r="T1545" i="4"/>
  <c r="R1545" i="4"/>
  <c r="P1545" i="4"/>
  <c r="BI1541" i="4"/>
  <c r="BH1541" i="4"/>
  <c r="BG1541" i="4"/>
  <c r="BF1541" i="4"/>
  <c r="T1541" i="4"/>
  <c r="R1541" i="4"/>
  <c r="P1541" i="4"/>
  <c r="BI1537" i="4"/>
  <c r="BH1537" i="4"/>
  <c r="BG1537" i="4"/>
  <c r="BF1537" i="4"/>
  <c r="T1537" i="4"/>
  <c r="R1537" i="4"/>
  <c r="P1537" i="4"/>
  <c r="BI1532" i="4"/>
  <c r="BH1532" i="4"/>
  <c r="BG1532" i="4"/>
  <c r="BF1532" i="4"/>
  <c r="T1532" i="4"/>
  <c r="R1532" i="4"/>
  <c r="P1532" i="4"/>
  <c r="BI1528" i="4"/>
  <c r="BH1528" i="4"/>
  <c r="BG1528" i="4"/>
  <c r="BF1528" i="4"/>
  <c r="T1528" i="4"/>
  <c r="R1528" i="4"/>
  <c r="P1528" i="4"/>
  <c r="BI1523" i="4"/>
  <c r="BH1523" i="4"/>
  <c r="BG1523" i="4"/>
  <c r="BF1523" i="4"/>
  <c r="T1523" i="4"/>
  <c r="R1523" i="4"/>
  <c r="P1523" i="4"/>
  <c r="BI1517" i="4"/>
  <c r="BH1517" i="4"/>
  <c r="BG1517" i="4"/>
  <c r="BF1517" i="4"/>
  <c r="T1517" i="4"/>
  <c r="R1517" i="4"/>
  <c r="P1517" i="4"/>
  <c r="BI1512" i="4"/>
  <c r="BH1512" i="4"/>
  <c r="BG1512" i="4"/>
  <c r="BF1512" i="4"/>
  <c r="T1512" i="4"/>
  <c r="R1512" i="4"/>
  <c r="P1512" i="4"/>
  <c r="BI1507" i="4"/>
  <c r="BH1507" i="4"/>
  <c r="BG1507" i="4"/>
  <c r="BF1507" i="4"/>
  <c r="T1507" i="4"/>
  <c r="R1507" i="4"/>
  <c r="P1507" i="4"/>
  <c r="BI1502" i="4"/>
  <c r="BH1502" i="4"/>
  <c r="BG1502" i="4"/>
  <c r="BF1502" i="4"/>
  <c r="T1502" i="4"/>
  <c r="R1502" i="4"/>
  <c r="P1502" i="4"/>
  <c r="BI1497" i="4"/>
  <c r="BH1497" i="4"/>
  <c r="BG1497" i="4"/>
  <c r="BF1497" i="4"/>
  <c r="T1497" i="4"/>
  <c r="R1497" i="4"/>
  <c r="P1497" i="4"/>
  <c r="BI1491" i="4"/>
  <c r="BH1491" i="4"/>
  <c r="BG1491" i="4"/>
  <c r="BF1491" i="4"/>
  <c r="T1491" i="4"/>
  <c r="R1491" i="4"/>
  <c r="P1491" i="4"/>
  <c r="BI1486" i="4"/>
  <c r="BH1486" i="4"/>
  <c r="BG1486" i="4"/>
  <c r="BF1486" i="4"/>
  <c r="T1486" i="4"/>
  <c r="R1486" i="4"/>
  <c r="P1486" i="4"/>
  <c r="BI1481" i="4"/>
  <c r="BH1481" i="4"/>
  <c r="BG1481" i="4"/>
  <c r="BF1481" i="4"/>
  <c r="T1481" i="4"/>
  <c r="R1481" i="4"/>
  <c r="P1481" i="4"/>
  <c r="BI1476" i="4"/>
  <c r="BH1476" i="4"/>
  <c r="BG1476" i="4"/>
  <c r="BF1476" i="4"/>
  <c r="T1476" i="4"/>
  <c r="R1476" i="4"/>
  <c r="P1476" i="4"/>
  <c r="BI1471" i="4"/>
  <c r="BH1471" i="4"/>
  <c r="BG1471" i="4"/>
  <c r="BF1471" i="4"/>
  <c r="T1471" i="4"/>
  <c r="R1471" i="4"/>
  <c r="P1471" i="4"/>
  <c r="BI1466" i="4"/>
  <c r="BH1466" i="4"/>
  <c r="BG1466" i="4"/>
  <c r="BF1466" i="4"/>
  <c r="T1466" i="4"/>
  <c r="R1466" i="4"/>
  <c r="P1466" i="4"/>
  <c r="BI1461" i="4"/>
  <c r="BH1461" i="4"/>
  <c r="BG1461" i="4"/>
  <c r="BF1461" i="4"/>
  <c r="T1461" i="4"/>
  <c r="R1461" i="4"/>
  <c r="P1461" i="4"/>
  <c r="BI1456" i="4"/>
  <c r="BH1456" i="4"/>
  <c r="BG1456" i="4"/>
  <c r="BF1456" i="4"/>
  <c r="T1456" i="4"/>
  <c r="R1456" i="4"/>
  <c r="P1456" i="4"/>
  <c r="BI1451" i="4"/>
  <c r="BH1451" i="4"/>
  <c r="BG1451" i="4"/>
  <c r="BF1451" i="4"/>
  <c r="T1451" i="4"/>
  <c r="R1451" i="4"/>
  <c r="P1451" i="4"/>
  <c r="BI1447" i="4"/>
  <c r="BH1447" i="4"/>
  <c r="BG1447" i="4"/>
  <c r="BF1447" i="4"/>
  <c r="T1447" i="4"/>
  <c r="R1447" i="4"/>
  <c r="P1447" i="4"/>
  <c r="BI1442" i="4"/>
  <c r="BH1442" i="4"/>
  <c r="BG1442" i="4"/>
  <c r="BF1442" i="4"/>
  <c r="T1442" i="4"/>
  <c r="R1442" i="4"/>
  <c r="P1442" i="4"/>
  <c r="BI1437" i="4"/>
  <c r="BH1437" i="4"/>
  <c r="BG1437" i="4"/>
  <c r="BF1437" i="4"/>
  <c r="T1437" i="4"/>
  <c r="R1437" i="4"/>
  <c r="P1437" i="4"/>
  <c r="BI1432" i="4"/>
  <c r="BH1432" i="4"/>
  <c r="BG1432" i="4"/>
  <c r="BF1432" i="4"/>
  <c r="T1432" i="4"/>
  <c r="R1432" i="4"/>
  <c r="P1432" i="4"/>
  <c r="BI1427" i="4"/>
  <c r="BH1427" i="4"/>
  <c r="BG1427" i="4"/>
  <c r="BF1427" i="4"/>
  <c r="T1427" i="4"/>
  <c r="R1427" i="4"/>
  <c r="P1427" i="4"/>
  <c r="BI1422" i="4"/>
  <c r="BH1422" i="4"/>
  <c r="BG1422" i="4"/>
  <c r="BF1422" i="4"/>
  <c r="T1422" i="4"/>
  <c r="R1422" i="4"/>
  <c r="P1422" i="4"/>
  <c r="BI1417" i="4"/>
  <c r="BH1417" i="4"/>
  <c r="BG1417" i="4"/>
  <c r="BF1417" i="4"/>
  <c r="T1417" i="4"/>
  <c r="R1417" i="4"/>
  <c r="P1417" i="4"/>
  <c r="BI1412" i="4"/>
  <c r="BH1412" i="4"/>
  <c r="BG1412" i="4"/>
  <c r="BF1412" i="4"/>
  <c r="T1412" i="4"/>
  <c r="R1412" i="4"/>
  <c r="P1412" i="4"/>
  <c r="BI1407" i="4"/>
  <c r="BH1407" i="4"/>
  <c r="BG1407" i="4"/>
  <c r="BF1407" i="4"/>
  <c r="T1407" i="4"/>
  <c r="R1407" i="4"/>
  <c r="P1407" i="4"/>
  <c r="BI1402" i="4"/>
  <c r="BH1402" i="4"/>
  <c r="BG1402" i="4"/>
  <c r="BF1402" i="4"/>
  <c r="T1402" i="4"/>
  <c r="R1402" i="4"/>
  <c r="P1402" i="4"/>
  <c r="BI1397" i="4"/>
  <c r="BH1397" i="4"/>
  <c r="BG1397" i="4"/>
  <c r="BF1397" i="4"/>
  <c r="T1397" i="4"/>
  <c r="R1397" i="4"/>
  <c r="P1397" i="4"/>
  <c r="BI1392" i="4"/>
  <c r="BH1392" i="4"/>
  <c r="BG1392" i="4"/>
  <c r="BF1392" i="4"/>
  <c r="T1392" i="4"/>
  <c r="R1392" i="4"/>
  <c r="P1392" i="4"/>
  <c r="BI1386" i="4"/>
  <c r="BH1386" i="4"/>
  <c r="BG1386" i="4"/>
  <c r="BF1386" i="4"/>
  <c r="T1386" i="4"/>
  <c r="R1386" i="4"/>
  <c r="P1386" i="4"/>
  <c r="BI1381" i="4"/>
  <c r="BH1381" i="4"/>
  <c r="BG1381" i="4"/>
  <c r="BF1381" i="4"/>
  <c r="T1381" i="4"/>
  <c r="R1381" i="4"/>
  <c r="P1381" i="4"/>
  <c r="BI1375" i="4"/>
  <c r="BH1375" i="4"/>
  <c r="BG1375" i="4"/>
  <c r="BF1375" i="4"/>
  <c r="T1375" i="4"/>
  <c r="R1375" i="4"/>
  <c r="P1375" i="4"/>
  <c r="BI1370" i="4"/>
  <c r="BH1370" i="4"/>
  <c r="BG1370" i="4"/>
  <c r="BF1370" i="4"/>
  <c r="T1370" i="4"/>
  <c r="R1370" i="4"/>
  <c r="P1370" i="4"/>
  <c r="BI1365" i="4"/>
  <c r="BH1365" i="4"/>
  <c r="BG1365" i="4"/>
  <c r="BF1365" i="4"/>
  <c r="T1365" i="4"/>
  <c r="R1365" i="4"/>
  <c r="P1365" i="4"/>
  <c r="BI1360" i="4"/>
  <c r="BH1360" i="4"/>
  <c r="BG1360" i="4"/>
  <c r="BF1360" i="4"/>
  <c r="T1360" i="4"/>
  <c r="R1360" i="4"/>
  <c r="P1360" i="4"/>
  <c r="BI1356" i="4"/>
  <c r="BH1356" i="4"/>
  <c r="BG1356" i="4"/>
  <c r="BF1356" i="4"/>
  <c r="T1356" i="4"/>
  <c r="R1356" i="4"/>
  <c r="P1356" i="4"/>
  <c r="BI1351" i="4"/>
  <c r="BH1351" i="4"/>
  <c r="BG1351" i="4"/>
  <c r="BF1351" i="4"/>
  <c r="T1351" i="4"/>
  <c r="R1351" i="4"/>
  <c r="P1351" i="4"/>
  <c r="BI1346" i="4"/>
  <c r="BH1346" i="4"/>
  <c r="BG1346" i="4"/>
  <c r="BF1346" i="4"/>
  <c r="T1346" i="4"/>
  <c r="R1346" i="4"/>
  <c r="P1346" i="4"/>
  <c r="BI1341" i="4"/>
  <c r="BH1341" i="4"/>
  <c r="BG1341" i="4"/>
  <c r="BF1341" i="4"/>
  <c r="T1341" i="4"/>
  <c r="R1341" i="4"/>
  <c r="P1341" i="4"/>
  <c r="BI1336" i="4"/>
  <c r="BH1336" i="4"/>
  <c r="BG1336" i="4"/>
  <c r="BF1336" i="4"/>
  <c r="T1336" i="4"/>
  <c r="R1336" i="4"/>
  <c r="P1336" i="4"/>
  <c r="BI1331" i="4"/>
  <c r="BH1331" i="4"/>
  <c r="BG1331" i="4"/>
  <c r="BF1331" i="4"/>
  <c r="T1331" i="4"/>
  <c r="R1331" i="4"/>
  <c r="P1331" i="4"/>
  <c r="BI1326" i="4"/>
  <c r="BH1326" i="4"/>
  <c r="BG1326" i="4"/>
  <c r="BF1326" i="4"/>
  <c r="T1326" i="4"/>
  <c r="R1326" i="4"/>
  <c r="P1326" i="4"/>
  <c r="BI1321" i="4"/>
  <c r="BH1321" i="4"/>
  <c r="BG1321" i="4"/>
  <c r="BF1321" i="4"/>
  <c r="T1321" i="4"/>
  <c r="R1321" i="4"/>
  <c r="P1321" i="4"/>
  <c r="BI1316" i="4"/>
  <c r="BH1316" i="4"/>
  <c r="BG1316" i="4"/>
  <c r="BF1316" i="4"/>
  <c r="T1316" i="4"/>
  <c r="R1316" i="4"/>
  <c r="P1316" i="4"/>
  <c r="BI1311" i="4"/>
  <c r="BH1311" i="4"/>
  <c r="BG1311" i="4"/>
  <c r="BF1311" i="4"/>
  <c r="T1311" i="4"/>
  <c r="R1311" i="4"/>
  <c r="P1311" i="4"/>
  <c r="BI1306" i="4"/>
  <c r="BH1306" i="4"/>
  <c r="BG1306" i="4"/>
  <c r="BF1306" i="4"/>
  <c r="T1306" i="4"/>
  <c r="R1306" i="4"/>
  <c r="P1306" i="4"/>
  <c r="BI1301" i="4"/>
  <c r="BH1301" i="4"/>
  <c r="BG1301" i="4"/>
  <c r="BF1301" i="4"/>
  <c r="T1301" i="4"/>
  <c r="R1301" i="4"/>
  <c r="P1301" i="4"/>
  <c r="BI1296" i="4"/>
  <c r="BH1296" i="4"/>
  <c r="BG1296" i="4"/>
  <c r="BF1296" i="4"/>
  <c r="T1296" i="4"/>
  <c r="R1296" i="4"/>
  <c r="P1296" i="4"/>
  <c r="BI1291" i="4"/>
  <c r="BH1291" i="4"/>
  <c r="BG1291" i="4"/>
  <c r="BF1291" i="4"/>
  <c r="T1291" i="4"/>
  <c r="R1291" i="4"/>
  <c r="P1291" i="4"/>
  <c r="BI1286" i="4"/>
  <c r="BH1286" i="4"/>
  <c r="BG1286" i="4"/>
  <c r="BF1286" i="4"/>
  <c r="T1286" i="4"/>
  <c r="R1286" i="4"/>
  <c r="P1286" i="4"/>
  <c r="BI1282" i="4"/>
  <c r="BH1282" i="4"/>
  <c r="BG1282" i="4"/>
  <c r="BF1282" i="4"/>
  <c r="T1282" i="4"/>
  <c r="R1282" i="4"/>
  <c r="P1282" i="4"/>
  <c r="BI1277" i="4"/>
  <c r="BH1277" i="4"/>
  <c r="BG1277" i="4"/>
  <c r="BF1277" i="4"/>
  <c r="T1277" i="4"/>
  <c r="R1277" i="4"/>
  <c r="P1277" i="4"/>
  <c r="BI1272" i="4"/>
  <c r="BH1272" i="4"/>
  <c r="BG1272" i="4"/>
  <c r="BF1272" i="4"/>
  <c r="T1272" i="4"/>
  <c r="R1272" i="4"/>
  <c r="P1272" i="4"/>
  <c r="BI1268" i="4"/>
  <c r="BH1268" i="4"/>
  <c r="BG1268" i="4"/>
  <c r="BF1268" i="4"/>
  <c r="T1268" i="4"/>
  <c r="R1268" i="4"/>
  <c r="P1268" i="4"/>
  <c r="BI1263" i="4"/>
  <c r="BH1263" i="4"/>
  <c r="BG1263" i="4"/>
  <c r="BF1263" i="4"/>
  <c r="T1263" i="4"/>
  <c r="R1263" i="4"/>
  <c r="P1263" i="4"/>
  <c r="BI1258" i="4"/>
  <c r="BH1258" i="4"/>
  <c r="BG1258" i="4"/>
  <c r="BF1258" i="4"/>
  <c r="T1258" i="4"/>
  <c r="R1258" i="4"/>
  <c r="P1258" i="4"/>
  <c r="BI1253" i="4"/>
  <c r="BH1253" i="4"/>
  <c r="BG1253" i="4"/>
  <c r="BF1253" i="4"/>
  <c r="T1253" i="4"/>
  <c r="R1253" i="4"/>
  <c r="P1253" i="4"/>
  <c r="BI1248" i="4"/>
  <c r="BH1248" i="4"/>
  <c r="BG1248" i="4"/>
  <c r="BF1248" i="4"/>
  <c r="T1248" i="4"/>
  <c r="R1248" i="4"/>
  <c r="P1248" i="4"/>
  <c r="BI1241" i="4"/>
  <c r="BH1241" i="4"/>
  <c r="BG1241" i="4"/>
  <c r="BF1241" i="4"/>
  <c r="T1241" i="4"/>
  <c r="R1241" i="4"/>
  <c r="P1241" i="4"/>
  <c r="BI1233" i="4"/>
  <c r="BH1233" i="4"/>
  <c r="BG1233" i="4"/>
  <c r="BF1233" i="4"/>
  <c r="T1233" i="4"/>
  <c r="R1233" i="4"/>
  <c r="P1233" i="4"/>
  <c r="BI1228" i="4"/>
  <c r="BH1228" i="4"/>
  <c r="BG1228" i="4"/>
  <c r="BF1228" i="4"/>
  <c r="T1228" i="4"/>
  <c r="R1228" i="4"/>
  <c r="P1228" i="4"/>
  <c r="BI1223" i="4"/>
  <c r="BH1223" i="4"/>
  <c r="BG1223" i="4"/>
  <c r="BF1223" i="4"/>
  <c r="T1223" i="4"/>
  <c r="R1223" i="4"/>
  <c r="P1223" i="4"/>
  <c r="BI1218" i="4"/>
  <c r="BH1218" i="4"/>
  <c r="BG1218" i="4"/>
  <c r="BF1218" i="4"/>
  <c r="T1218" i="4"/>
  <c r="R1218" i="4"/>
  <c r="P1218" i="4"/>
  <c r="BI1213" i="4"/>
  <c r="BH1213" i="4"/>
  <c r="BG1213" i="4"/>
  <c r="BF1213" i="4"/>
  <c r="T1213" i="4"/>
  <c r="R1213" i="4"/>
  <c r="P1213" i="4"/>
  <c r="BI1207" i="4"/>
  <c r="BH1207" i="4"/>
  <c r="BG1207" i="4"/>
  <c r="BF1207" i="4"/>
  <c r="T1207" i="4"/>
  <c r="R1207" i="4"/>
  <c r="P1207" i="4"/>
  <c r="BI1201" i="4"/>
  <c r="BH1201" i="4"/>
  <c r="BG1201" i="4"/>
  <c r="BF1201" i="4"/>
  <c r="T1201" i="4"/>
  <c r="R1201" i="4"/>
  <c r="P1201" i="4"/>
  <c r="BI1196" i="4"/>
  <c r="BH1196" i="4"/>
  <c r="BG1196" i="4"/>
  <c r="BF1196" i="4"/>
  <c r="T1196" i="4"/>
  <c r="R1196" i="4"/>
  <c r="P1196" i="4"/>
  <c r="BI1191" i="4"/>
  <c r="BH1191" i="4"/>
  <c r="BG1191" i="4"/>
  <c r="BF1191" i="4"/>
  <c r="T1191" i="4"/>
  <c r="R1191" i="4"/>
  <c r="P1191" i="4"/>
  <c r="BI1186" i="4"/>
  <c r="BH1186" i="4"/>
  <c r="BG1186" i="4"/>
  <c r="BF1186" i="4"/>
  <c r="T1186" i="4"/>
  <c r="R1186" i="4"/>
  <c r="P1186" i="4"/>
  <c r="BI1181" i="4"/>
  <c r="BH1181" i="4"/>
  <c r="BG1181" i="4"/>
  <c r="BF1181" i="4"/>
  <c r="T1181" i="4"/>
  <c r="R1181" i="4"/>
  <c r="P1181" i="4"/>
  <c r="BI1175" i="4"/>
  <c r="BH1175" i="4"/>
  <c r="BG1175" i="4"/>
  <c r="BF1175" i="4"/>
  <c r="T1175" i="4"/>
  <c r="R1175" i="4"/>
  <c r="P1175" i="4"/>
  <c r="BI1170" i="4"/>
  <c r="BH1170" i="4"/>
  <c r="BG1170" i="4"/>
  <c r="BF1170" i="4"/>
  <c r="T1170" i="4"/>
  <c r="R1170" i="4"/>
  <c r="P1170" i="4"/>
  <c r="BI1165" i="4"/>
  <c r="BH1165" i="4"/>
  <c r="BG1165" i="4"/>
  <c r="BF1165" i="4"/>
  <c r="T1165" i="4"/>
  <c r="R1165" i="4"/>
  <c r="P1165" i="4"/>
  <c r="BI1160" i="4"/>
  <c r="BH1160" i="4"/>
  <c r="BG1160" i="4"/>
  <c r="BF1160" i="4"/>
  <c r="T1160" i="4"/>
  <c r="R1160" i="4"/>
  <c r="P1160" i="4"/>
  <c r="BI1155" i="4"/>
  <c r="BH1155" i="4"/>
  <c r="BG1155" i="4"/>
  <c r="BF1155" i="4"/>
  <c r="T1155" i="4"/>
  <c r="R1155" i="4"/>
  <c r="P1155" i="4"/>
  <c r="BI1150" i="4"/>
  <c r="BH1150" i="4"/>
  <c r="BG1150" i="4"/>
  <c r="BF1150" i="4"/>
  <c r="T1150" i="4"/>
  <c r="R1150" i="4"/>
  <c r="P1150" i="4"/>
  <c r="BI1145" i="4"/>
  <c r="BH1145" i="4"/>
  <c r="BG1145" i="4"/>
  <c r="BF1145" i="4"/>
  <c r="T1145" i="4"/>
  <c r="R1145" i="4"/>
  <c r="P1145" i="4"/>
  <c r="BI1140" i="4"/>
  <c r="BH1140" i="4"/>
  <c r="BG1140" i="4"/>
  <c r="BF1140" i="4"/>
  <c r="T1140" i="4"/>
  <c r="R1140" i="4"/>
  <c r="P1140" i="4"/>
  <c r="BI1135" i="4"/>
  <c r="BH1135" i="4"/>
  <c r="BG1135" i="4"/>
  <c r="BF1135" i="4"/>
  <c r="T1135" i="4"/>
  <c r="R1135" i="4"/>
  <c r="P1135" i="4"/>
  <c r="BI1130" i="4"/>
  <c r="BH1130" i="4"/>
  <c r="BG1130" i="4"/>
  <c r="BF1130" i="4"/>
  <c r="T1130" i="4"/>
  <c r="R1130" i="4"/>
  <c r="P1130" i="4"/>
  <c r="BI1125" i="4"/>
  <c r="BH1125" i="4"/>
  <c r="BG1125" i="4"/>
  <c r="BF1125" i="4"/>
  <c r="T1125" i="4"/>
  <c r="R1125" i="4"/>
  <c r="P1125" i="4"/>
  <c r="BI1120" i="4"/>
  <c r="BH1120" i="4"/>
  <c r="BG1120" i="4"/>
  <c r="BF1120" i="4"/>
  <c r="T1120" i="4"/>
  <c r="R1120" i="4"/>
  <c r="P1120" i="4"/>
  <c r="BI1115" i="4"/>
  <c r="BH1115" i="4"/>
  <c r="BG1115" i="4"/>
  <c r="BF1115" i="4"/>
  <c r="T1115" i="4"/>
  <c r="R1115" i="4"/>
  <c r="P1115" i="4"/>
  <c r="BI1110" i="4"/>
  <c r="BH1110" i="4"/>
  <c r="BG1110" i="4"/>
  <c r="BF1110" i="4"/>
  <c r="T1110" i="4"/>
  <c r="R1110" i="4"/>
  <c r="P1110" i="4"/>
  <c r="BI1105" i="4"/>
  <c r="BH1105" i="4"/>
  <c r="BG1105" i="4"/>
  <c r="BF1105" i="4"/>
  <c r="T1105" i="4"/>
  <c r="R1105" i="4"/>
  <c r="P1105" i="4"/>
  <c r="BI1100" i="4"/>
  <c r="BH1100" i="4"/>
  <c r="BG1100" i="4"/>
  <c r="BF1100" i="4"/>
  <c r="T1100" i="4"/>
  <c r="R1100" i="4"/>
  <c r="P1100" i="4"/>
  <c r="BI1095" i="4"/>
  <c r="BH1095" i="4"/>
  <c r="BG1095" i="4"/>
  <c r="BF1095" i="4"/>
  <c r="T1095" i="4"/>
  <c r="R1095" i="4"/>
  <c r="P1095" i="4"/>
  <c r="BI1090" i="4"/>
  <c r="BH1090" i="4"/>
  <c r="BG1090" i="4"/>
  <c r="BF1090" i="4"/>
  <c r="T1090" i="4"/>
  <c r="R1090" i="4"/>
  <c r="P1090" i="4"/>
  <c r="BI1085" i="4"/>
  <c r="BH1085" i="4"/>
  <c r="BG1085" i="4"/>
  <c r="BF1085" i="4"/>
  <c r="T1085" i="4"/>
  <c r="R1085" i="4"/>
  <c r="P1085" i="4"/>
  <c r="BI1080" i="4"/>
  <c r="BH1080" i="4"/>
  <c r="BG1080" i="4"/>
  <c r="BF1080" i="4"/>
  <c r="T1080" i="4"/>
  <c r="R1080" i="4"/>
  <c r="P1080" i="4"/>
  <c r="BI1075" i="4"/>
  <c r="BH1075" i="4"/>
  <c r="BG1075" i="4"/>
  <c r="BF1075" i="4"/>
  <c r="T1075" i="4"/>
  <c r="R1075" i="4"/>
  <c r="P1075" i="4"/>
  <c r="BI1070" i="4"/>
  <c r="BH1070" i="4"/>
  <c r="BG1070" i="4"/>
  <c r="BF1070" i="4"/>
  <c r="T1070" i="4"/>
  <c r="R1070" i="4"/>
  <c r="P1070" i="4"/>
  <c r="BI1065" i="4"/>
  <c r="BH1065" i="4"/>
  <c r="BG1065" i="4"/>
  <c r="BF1065" i="4"/>
  <c r="T1065" i="4"/>
  <c r="R1065" i="4"/>
  <c r="P1065" i="4"/>
  <c r="BI1060" i="4"/>
  <c r="BH1060" i="4"/>
  <c r="BG1060" i="4"/>
  <c r="BF1060" i="4"/>
  <c r="T1060" i="4"/>
  <c r="R1060" i="4"/>
  <c r="P1060" i="4"/>
  <c r="BI1055" i="4"/>
  <c r="BH1055" i="4"/>
  <c r="BG1055" i="4"/>
  <c r="BF1055" i="4"/>
  <c r="T1055" i="4"/>
  <c r="R1055" i="4"/>
  <c r="P1055" i="4"/>
  <c r="BI1050" i="4"/>
  <c r="BH1050" i="4"/>
  <c r="BG1050" i="4"/>
  <c r="BF1050" i="4"/>
  <c r="T1050" i="4"/>
  <c r="R1050" i="4"/>
  <c r="P1050" i="4"/>
  <c r="BI1045" i="4"/>
  <c r="BH1045" i="4"/>
  <c r="BG1045" i="4"/>
  <c r="BF1045" i="4"/>
  <c r="T1045" i="4"/>
  <c r="R1045" i="4"/>
  <c r="P1045" i="4"/>
  <c r="BI1041" i="4"/>
  <c r="BH1041" i="4"/>
  <c r="BG1041" i="4"/>
  <c r="BF1041" i="4"/>
  <c r="T1041" i="4"/>
  <c r="R1041" i="4"/>
  <c r="P1041" i="4"/>
  <c r="BI1036" i="4"/>
  <c r="BH1036" i="4"/>
  <c r="BG1036" i="4"/>
  <c r="BF1036" i="4"/>
  <c r="T1036" i="4"/>
  <c r="R1036" i="4"/>
  <c r="P1036" i="4"/>
  <c r="BI1032" i="4"/>
  <c r="BH1032" i="4"/>
  <c r="BG1032" i="4"/>
  <c r="BF1032" i="4"/>
  <c r="T1032" i="4"/>
  <c r="R1032" i="4"/>
  <c r="P1032" i="4"/>
  <c r="BI1028" i="4"/>
  <c r="BH1028" i="4"/>
  <c r="BG1028" i="4"/>
  <c r="BF1028" i="4"/>
  <c r="T1028" i="4"/>
  <c r="R1028" i="4"/>
  <c r="P1028" i="4"/>
  <c r="BI1023" i="4"/>
  <c r="BH1023" i="4"/>
  <c r="BG1023" i="4"/>
  <c r="BF1023" i="4"/>
  <c r="T1023" i="4"/>
  <c r="R1023" i="4"/>
  <c r="P1023" i="4"/>
  <c r="BI1019" i="4"/>
  <c r="BH1019" i="4"/>
  <c r="BG1019" i="4"/>
  <c r="BF1019" i="4"/>
  <c r="T1019" i="4"/>
  <c r="R1019" i="4"/>
  <c r="P1019" i="4"/>
  <c r="BI1014" i="4"/>
  <c r="BH1014" i="4"/>
  <c r="BG1014" i="4"/>
  <c r="BF1014" i="4"/>
  <c r="T1014" i="4"/>
  <c r="R1014" i="4"/>
  <c r="P1014" i="4"/>
  <c r="BI1011" i="4"/>
  <c r="BH1011" i="4"/>
  <c r="BG1011" i="4"/>
  <c r="BF1011" i="4"/>
  <c r="T1011" i="4"/>
  <c r="R1011" i="4"/>
  <c r="P1011" i="4"/>
  <c r="BI1005" i="4"/>
  <c r="BH1005" i="4"/>
  <c r="BG1005" i="4"/>
  <c r="BF1005" i="4"/>
  <c r="T1005" i="4"/>
  <c r="R1005" i="4"/>
  <c r="P1005" i="4"/>
  <c r="BI1000" i="4"/>
  <c r="BH1000" i="4"/>
  <c r="BG1000" i="4"/>
  <c r="BF1000" i="4"/>
  <c r="T1000" i="4"/>
  <c r="R1000" i="4"/>
  <c r="P1000" i="4"/>
  <c r="BI994" i="4"/>
  <c r="BH994" i="4"/>
  <c r="BG994" i="4"/>
  <c r="BF994" i="4"/>
  <c r="T994" i="4"/>
  <c r="R994" i="4"/>
  <c r="P994" i="4"/>
  <c r="BI988" i="4"/>
  <c r="BH988" i="4"/>
  <c r="BG988" i="4"/>
  <c r="BF988" i="4"/>
  <c r="T988" i="4"/>
  <c r="R988" i="4"/>
  <c r="P988" i="4"/>
  <c r="BI983" i="4"/>
  <c r="BH983" i="4"/>
  <c r="BG983" i="4"/>
  <c r="BF983" i="4"/>
  <c r="T983" i="4"/>
  <c r="R983" i="4"/>
  <c r="P983" i="4"/>
  <c r="BI978" i="4"/>
  <c r="BH978" i="4"/>
  <c r="BG978" i="4"/>
  <c r="BF978" i="4"/>
  <c r="T978" i="4"/>
  <c r="R978" i="4"/>
  <c r="P978" i="4"/>
  <c r="BI972" i="4"/>
  <c r="BH972" i="4"/>
  <c r="BG972" i="4"/>
  <c r="BF972" i="4"/>
  <c r="T972" i="4"/>
  <c r="R972" i="4"/>
  <c r="P972" i="4"/>
  <c r="BI967" i="4"/>
  <c r="BH967" i="4"/>
  <c r="BG967" i="4"/>
  <c r="BF967" i="4"/>
  <c r="T967" i="4"/>
  <c r="R967" i="4"/>
  <c r="P967" i="4"/>
  <c r="BI958" i="4"/>
  <c r="BH958" i="4"/>
  <c r="BG958" i="4"/>
  <c r="BF958" i="4"/>
  <c r="T958" i="4"/>
  <c r="R958" i="4"/>
  <c r="P958" i="4"/>
  <c r="BI953" i="4"/>
  <c r="BH953" i="4"/>
  <c r="BG953" i="4"/>
  <c r="BF953" i="4"/>
  <c r="T953" i="4"/>
  <c r="R953" i="4"/>
  <c r="P953" i="4"/>
  <c r="BI948" i="4"/>
  <c r="BH948" i="4"/>
  <c r="BG948" i="4"/>
  <c r="BF948" i="4"/>
  <c r="T948" i="4"/>
  <c r="R948" i="4"/>
  <c r="P948" i="4"/>
  <c r="BI943" i="4"/>
  <c r="BH943" i="4"/>
  <c r="BG943" i="4"/>
  <c r="BF943" i="4"/>
  <c r="T943" i="4"/>
  <c r="R943" i="4"/>
  <c r="P943" i="4"/>
  <c r="BI932" i="4"/>
  <c r="BH932" i="4"/>
  <c r="BG932" i="4"/>
  <c r="BF932" i="4"/>
  <c r="T932" i="4"/>
  <c r="R932" i="4"/>
  <c r="P932" i="4"/>
  <c r="BI925" i="4"/>
  <c r="BH925" i="4"/>
  <c r="BG925" i="4"/>
  <c r="BF925" i="4"/>
  <c r="T925" i="4"/>
  <c r="R925" i="4"/>
  <c r="P925" i="4"/>
  <c r="BI920" i="4"/>
  <c r="BH920" i="4"/>
  <c r="BG920" i="4"/>
  <c r="BF920" i="4"/>
  <c r="T920" i="4"/>
  <c r="R920" i="4"/>
  <c r="P920" i="4"/>
  <c r="BI913" i="4"/>
  <c r="BH913" i="4"/>
  <c r="BG913" i="4"/>
  <c r="BF913" i="4"/>
  <c r="T913" i="4"/>
  <c r="R913" i="4"/>
  <c r="P913" i="4"/>
  <c r="BI908" i="4"/>
  <c r="BH908" i="4"/>
  <c r="BG908" i="4"/>
  <c r="BF908" i="4"/>
  <c r="T908" i="4"/>
  <c r="R908" i="4"/>
  <c r="P908" i="4"/>
  <c r="BI903" i="4"/>
  <c r="BH903" i="4"/>
  <c r="BG903" i="4"/>
  <c r="BF903" i="4"/>
  <c r="T903" i="4"/>
  <c r="R903" i="4"/>
  <c r="P903" i="4"/>
  <c r="BI898" i="4"/>
  <c r="BH898" i="4"/>
  <c r="BG898" i="4"/>
  <c r="BF898" i="4"/>
  <c r="T898" i="4"/>
  <c r="R898" i="4"/>
  <c r="P898" i="4"/>
  <c r="BI893" i="4"/>
  <c r="BH893" i="4"/>
  <c r="BG893" i="4"/>
  <c r="BF893" i="4"/>
  <c r="T893" i="4"/>
  <c r="R893" i="4"/>
  <c r="P893" i="4"/>
  <c r="BI888" i="4"/>
  <c r="BH888" i="4"/>
  <c r="BG888" i="4"/>
  <c r="BF888" i="4"/>
  <c r="T888" i="4"/>
  <c r="R888" i="4"/>
  <c r="P888" i="4"/>
  <c r="BI883" i="4"/>
  <c r="BH883" i="4"/>
  <c r="BG883" i="4"/>
  <c r="BF883" i="4"/>
  <c r="T883" i="4"/>
  <c r="R883" i="4"/>
  <c r="P883" i="4"/>
  <c r="BI878" i="4"/>
  <c r="BH878" i="4"/>
  <c r="BG878" i="4"/>
  <c r="BF878" i="4"/>
  <c r="T878" i="4"/>
  <c r="R878" i="4"/>
  <c r="P878" i="4"/>
  <c r="BI869" i="4"/>
  <c r="BH869" i="4"/>
  <c r="BG869" i="4"/>
  <c r="BF869" i="4"/>
  <c r="T869" i="4"/>
  <c r="R869" i="4"/>
  <c r="P869" i="4"/>
  <c r="BI861" i="4"/>
  <c r="BH861" i="4"/>
  <c r="BG861" i="4"/>
  <c r="BF861" i="4"/>
  <c r="T861" i="4"/>
  <c r="R861" i="4"/>
  <c r="P861" i="4"/>
  <c r="BI855" i="4"/>
  <c r="BH855" i="4"/>
  <c r="BG855" i="4"/>
  <c r="BF855" i="4"/>
  <c r="T855" i="4"/>
  <c r="T854" i="4" s="1"/>
  <c r="R855" i="4"/>
  <c r="R854" i="4" s="1"/>
  <c r="P855" i="4"/>
  <c r="P854" i="4" s="1"/>
  <c r="BI847" i="4"/>
  <c r="BH847" i="4"/>
  <c r="BG847" i="4"/>
  <c r="BF847" i="4"/>
  <c r="T847" i="4"/>
  <c r="R847" i="4"/>
  <c r="P847" i="4"/>
  <c r="BI840" i="4"/>
  <c r="BH840" i="4"/>
  <c r="BG840" i="4"/>
  <c r="BF840" i="4"/>
  <c r="T840" i="4"/>
  <c r="R840" i="4"/>
  <c r="P840" i="4"/>
  <c r="BI836" i="4"/>
  <c r="BH836" i="4"/>
  <c r="BG836" i="4"/>
  <c r="BF836" i="4"/>
  <c r="T836" i="4"/>
  <c r="R836" i="4"/>
  <c r="P836" i="4"/>
  <c r="BI832" i="4"/>
  <c r="BH832" i="4"/>
  <c r="BG832" i="4"/>
  <c r="BF832" i="4"/>
  <c r="T832" i="4"/>
  <c r="R832" i="4"/>
  <c r="P832" i="4"/>
  <c r="BI828" i="4"/>
  <c r="BH828" i="4"/>
  <c r="BG828" i="4"/>
  <c r="BF828" i="4"/>
  <c r="T828" i="4"/>
  <c r="R828" i="4"/>
  <c r="P828" i="4"/>
  <c r="BI824" i="4"/>
  <c r="BH824" i="4"/>
  <c r="BG824" i="4"/>
  <c r="BF824" i="4"/>
  <c r="T824" i="4"/>
  <c r="R824" i="4"/>
  <c r="P824" i="4"/>
  <c r="BI813" i="4"/>
  <c r="BH813" i="4"/>
  <c r="BG813" i="4"/>
  <c r="BF813" i="4"/>
  <c r="T813" i="4"/>
  <c r="R813" i="4"/>
  <c r="P813" i="4"/>
  <c r="BI809" i="4"/>
  <c r="BH809" i="4"/>
  <c r="BG809" i="4"/>
  <c r="BF809" i="4"/>
  <c r="T809" i="4"/>
  <c r="R809" i="4"/>
  <c r="P809" i="4"/>
  <c r="BI793" i="4"/>
  <c r="BH793" i="4"/>
  <c r="BG793" i="4"/>
  <c r="BF793" i="4"/>
  <c r="T793" i="4"/>
  <c r="R793" i="4"/>
  <c r="P793" i="4"/>
  <c r="BI789" i="4"/>
  <c r="BH789" i="4"/>
  <c r="BG789" i="4"/>
  <c r="BF789" i="4"/>
  <c r="T789" i="4"/>
  <c r="R789" i="4"/>
  <c r="P789" i="4"/>
  <c r="BI785" i="4"/>
  <c r="BH785" i="4"/>
  <c r="BG785" i="4"/>
  <c r="BF785" i="4"/>
  <c r="T785" i="4"/>
  <c r="R785" i="4"/>
  <c r="P785" i="4"/>
  <c r="BI781" i="4"/>
  <c r="BH781" i="4"/>
  <c r="BG781" i="4"/>
  <c r="BF781" i="4"/>
  <c r="T781" i="4"/>
  <c r="R781" i="4"/>
  <c r="P781" i="4"/>
  <c r="BI777" i="4"/>
  <c r="BH777" i="4"/>
  <c r="BG777" i="4"/>
  <c r="BF777" i="4"/>
  <c r="T777" i="4"/>
  <c r="R777" i="4"/>
  <c r="P777" i="4"/>
  <c r="BI773" i="4"/>
  <c r="BH773" i="4"/>
  <c r="BG773" i="4"/>
  <c r="BF773" i="4"/>
  <c r="T773" i="4"/>
  <c r="R773" i="4"/>
  <c r="P773" i="4"/>
  <c r="BI769" i="4"/>
  <c r="BH769" i="4"/>
  <c r="BG769" i="4"/>
  <c r="BF769" i="4"/>
  <c r="T769" i="4"/>
  <c r="R769" i="4"/>
  <c r="P769" i="4"/>
  <c r="BI765" i="4"/>
  <c r="BH765" i="4"/>
  <c r="BG765" i="4"/>
  <c r="BF765" i="4"/>
  <c r="T765" i="4"/>
  <c r="R765" i="4"/>
  <c r="P765" i="4"/>
  <c r="BI761" i="4"/>
  <c r="BH761" i="4"/>
  <c r="BG761" i="4"/>
  <c r="BF761" i="4"/>
  <c r="T761" i="4"/>
  <c r="R761" i="4"/>
  <c r="P761" i="4"/>
  <c r="BI685" i="4"/>
  <c r="BH685" i="4"/>
  <c r="BG685" i="4"/>
  <c r="BF685" i="4"/>
  <c r="T685" i="4"/>
  <c r="R685" i="4"/>
  <c r="P685" i="4"/>
  <c r="BI575" i="4"/>
  <c r="BH575" i="4"/>
  <c r="BG575" i="4"/>
  <c r="BF575" i="4"/>
  <c r="T575" i="4"/>
  <c r="R575" i="4"/>
  <c r="P575" i="4"/>
  <c r="BI499" i="4"/>
  <c r="BH499" i="4"/>
  <c r="BG499" i="4"/>
  <c r="BF499" i="4"/>
  <c r="T499" i="4"/>
  <c r="R499" i="4"/>
  <c r="P499" i="4"/>
  <c r="BI494" i="4"/>
  <c r="BH494" i="4"/>
  <c r="BG494" i="4"/>
  <c r="BF494" i="4"/>
  <c r="T494" i="4"/>
  <c r="R494" i="4"/>
  <c r="P494" i="4"/>
  <c r="BI490" i="4"/>
  <c r="BH490" i="4"/>
  <c r="BG490" i="4"/>
  <c r="BF490" i="4"/>
  <c r="T490" i="4"/>
  <c r="R490" i="4"/>
  <c r="P490" i="4"/>
  <c r="BI405" i="4"/>
  <c r="BH405" i="4"/>
  <c r="BG405" i="4"/>
  <c r="BF405" i="4"/>
  <c r="T405" i="4"/>
  <c r="R405" i="4"/>
  <c r="P405" i="4"/>
  <c r="BI324" i="4"/>
  <c r="BH324" i="4"/>
  <c r="BG324" i="4"/>
  <c r="BF324" i="4"/>
  <c r="T324" i="4"/>
  <c r="R324" i="4"/>
  <c r="P324" i="4"/>
  <c r="BI320" i="4"/>
  <c r="BH320" i="4"/>
  <c r="BG320" i="4"/>
  <c r="BF320" i="4"/>
  <c r="T320" i="4"/>
  <c r="R320" i="4"/>
  <c r="P320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75" i="4"/>
  <c r="BH275" i="4"/>
  <c r="BG275" i="4"/>
  <c r="BF275" i="4"/>
  <c r="T275" i="4"/>
  <c r="R275" i="4"/>
  <c r="P275" i="4"/>
  <c r="BI269" i="4"/>
  <c r="BH269" i="4"/>
  <c r="BG269" i="4"/>
  <c r="BF269" i="4"/>
  <c r="T269" i="4"/>
  <c r="R269" i="4"/>
  <c r="P269" i="4"/>
  <c r="BI255" i="4"/>
  <c r="BH255" i="4"/>
  <c r="BG255" i="4"/>
  <c r="BF255" i="4"/>
  <c r="T255" i="4"/>
  <c r="R255" i="4"/>
  <c r="P255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J128" i="4"/>
  <c r="J127" i="4"/>
  <c r="F127" i="4"/>
  <c r="F125" i="4"/>
  <c r="E123" i="4"/>
  <c r="J94" i="4"/>
  <c r="J93" i="4"/>
  <c r="F93" i="4"/>
  <c r="F91" i="4"/>
  <c r="E89" i="4"/>
  <c r="J20" i="4"/>
  <c r="E20" i="4"/>
  <c r="F94" i="4" s="1"/>
  <c r="J19" i="4"/>
  <c r="J14" i="4"/>
  <c r="J91" i="4" s="1"/>
  <c r="E7" i="4"/>
  <c r="E85" i="4" s="1"/>
  <c r="J39" i="3"/>
  <c r="J38" i="3"/>
  <c r="AY97" i="1"/>
  <c r="J37" i="3"/>
  <c r="AX97" i="1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3" i="3"/>
  <c r="BH343" i="3"/>
  <c r="BG343" i="3"/>
  <c r="BF343" i="3"/>
  <c r="T343" i="3"/>
  <c r="T342" i="3" s="1"/>
  <c r="R343" i="3"/>
  <c r="R342" i="3"/>
  <c r="P343" i="3"/>
  <c r="P342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T197" i="3"/>
  <c r="R198" i="3"/>
  <c r="R197" i="3"/>
  <c r="P198" i="3"/>
  <c r="P197" i="3" s="1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4" i="3"/>
  <c r="J93" i="3"/>
  <c r="F93" i="3"/>
  <c r="F91" i="3"/>
  <c r="E89" i="3"/>
  <c r="J20" i="3"/>
  <c r="E20" i="3"/>
  <c r="F127" i="3"/>
  <c r="J19" i="3"/>
  <c r="J14" i="3"/>
  <c r="J124" i="3" s="1"/>
  <c r="E7" i="3"/>
  <c r="E118" i="3" s="1"/>
  <c r="J39" i="2"/>
  <c r="J38" i="2"/>
  <c r="AY96" i="1"/>
  <c r="J37" i="2"/>
  <c r="AX96" i="1" s="1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T344" i="2" s="1"/>
  <c r="R345" i="2"/>
  <c r="R344" i="2"/>
  <c r="P345" i="2"/>
  <c r="P344" i="2" s="1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T195" i="2" s="1"/>
  <c r="R196" i="2"/>
  <c r="R195" i="2" s="1"/>
  <c r="P196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4" i="2"/>
  <c r="J93" i="2"/>
  <c r="F93" i="2"/>
  <c r="F91" i="2"/>
  <c r="E89" i="2"/>
  <c r="J20" i="2"/>
  <c r="E20" i="2"/>
  <c r="F127" i="2"/>
  <c r="J19" i="2"/>
  <c r="J14" i="2"/>
  <c r="J124" i="2"/>
  <c r="E7" i="2"/>
  <c r="E118" i="2" s="1"/>
  <c r="L90" i="1"/>
  <c r="AM90" i="1"/>
  <c r="AM89" i="1"/>
  <c r="L89" i="1"/>
  <c r="AM87" i="1"/>
  <c r="L87" i="1"/>
  <c r="L85" i="1"/>
  <c r="L84" i="1"/>
  <c r="BK328" i="2"/>
  <c r="J303" i="2"/>
  <c r="J282" i="2"/>
  <c r="BK274" i="2"/>
  <c r="J263" i="2"/>
  <c r="J255" i="2"/>
  <c r="J247" i="2"/>
  <c r="BK228" i="2"/>
  <c r="J223" i="2"/>
  <c r="J213" i="2"/>
  <c r="J196" i="2"/>
  <c r="J187" i="2"/>
  <c r="BK152" i="2"/>
  <c r="BK133" i="2"/>
  <c r="J328" i="2"/>
  <c r="BK313" i="2"/>
  <c r="BK311" i="2"/>
  <c r="BK303" i="2"/>
  <c r="J289" i="2"/>
  <c r="J257" i="2"/>
  <c r="J253" i="2"/>
  <c r="J245" i="2"/>
  <c r="BK223" i="2"/>
  <c r="J210" i="2"/>
  <c r="J199" i="2"/>
  <c r="BK192" i="2"/>
  <c r="BK168" i="2"/>
  <c r="BK147" i="2"/>
  <c r="BK345" i="2"/>
  <c r="BK336" i="2"/>
  <c r="BK332" i="2"/>
  <c r="BK308" i="2"/>
  <c r="BK296" i="2"/>
  <c r="J285" i="2"/>
  <c r="J276" i="2"/>
  <c r="BK261" i="2"/>
  <c r="BK243" i="2"/>
  <c r="J237" i="2"/>
  <c r="J215" i="2"/>
  <c r="J184" i="2"/>
  <c r="BK175" i="2"/>
  <c r="J152" i="2"/>
  <c r="J139" i="2"/>
  <c r="BK349" i="2"/>
  <c r="J320" i="2"/>
  <c r="J315" i="2"/>
  <c r="BK276" i="2"/>
  <c r="J272" i="2"/>
  <c r="BK259" i="2"/>
  <c r="J249" i="2"/>
  <c r="J228" i="2"/>
  <c r="J175" i="2"/>
  <c r="BK156" i="2"/>
  <c r="J145" i="2"/>
  <c r="J133" i="2"/>
  <c r="BK315" i="3"/>
  <c r="BK306" i="3"/>
  <c r="BK288" i="3"/>
  <c r="J282" i="3"/>
  <c r="J253" i="3"/>
  <c r="J238" i="3"/>
  <c r="BK223" i="3"/>
  <c r="BK215" i="3"/>
  <c r="BK201" i="3"/>
  <c r="J189" i="3"/>
  <c r="BK177" i="3"/>
  <c r="BK166" i="3"/>
  <c r="BK149" i="3"/>
  <c r="BK138" i="3"/>
  <c r="J349" i="3"/>
  <c r="J330" i="3"/>
  <c r="BK322" i="3"/>
  <c r="BK309" i="3"/>
  <c r="J298" i="3"/>
  <c r="BK285" i="3"/>
  <c r="BK276" i="3"/>
  <c r="J268" i="3"/>
  <c r="J261" i="3"/>
  <c r="BK253" i="3"/>
  <c r="BK243" i="3"/>
  <c r="BK238" i="3"/>
  <c r="J225" i="3"/>
  <c r="BK194" i="3"/>
  <c r="J180" i="3"/>
  <c r="J158" i="3"/>
  <c r="J347" i="3"/>
  <c r="J334" i="3"/>
  <c r="J315" i="3"/>
  <c r="BK292" i="3"/>
  <c r="BK263" i="3"/>
  <c r="BK227" i="3"/>
  <c r="BK208" i="3"/>
  <c r="BK334" i="3"/>
  <c r="BK278" i="3"/>
  <c r="J259" i="3"/>
  <c r="BK255" i="3"/>
  <c r="BK232" i="3"/>
  <c r="J208" i="3"/>
  <c r="J177" i="3"/>
  <c r="BK158" i="3"/>
  <c r="J149" i="3"/>
  <c r="J141" i="3"/>
  <c r="J1613" i="4"/>
  <c r="J1584" i="4"/>
  <c r="J1566" i="4"/>
  <c r="BK1532" i="4"/>
  <c r="BK1507" i="4"/>
  <c r="BK1476" i="4"/>
  <c r="J1437" i="4"/>
  <c r="BK1427" i="4"/>
  <c r="J1397" i="4"/>
  <c r="BK1365" i="4"/>
  <c r="J1351" i="4"/>
  <c r="BK1311" i="4"/>
  <c r="BK1286" i="4"/>
  <c r="BK1272" i="4"/>
  <c r="J1248" i="4"/>
  <c r="J1228" i="4"/>
  <c r="BK1191" i="4"/>
  <c r="BK1170" i="4"/>
  <c r="J1145" i="4"/>
  <c r="BK1115" i="4"/>
  <c r="J1100" i="4"/>
  <c r="J1080" i="4"/>
  <c r="J1055" i="4"/>
  <c r="J1041" i="4"/>
  <c r="J1011" i="4"/>
  <c r="J988" i="4"/>
  <c r="J972" i="4"/>
  <c r="BK943" i="4"/>
  <c r="BK898" i="4"/>
  <c r="J828" i="4"/>
  <c r="BK793" i="4"/>
  <c r="BK773" i="4"/>
  <c r="BK761" i="4"/>
  <c r="BK324" i="4"/>
  <c r="BK308" i="4"/>
  <c r="J209" i="4"/>
  <c r="J191" i="4"/>
  <c r="J159" i="4"/>
  <c r="J138" i="4"/>
  <c r="BK1621" i="4"/>
  <c r="BK1578" i="4"/>
  <c r="BK1528" i="4"/>
  <c r="J1486" i="4"/>
  <c r="BK1437" i="4"/>
  <c r="J1427" i="4"/>
  <c r="BK1397" i="4"/>
  <c r="J1336" i="4"/>
  <c r="J1301" i="4"/>
  <c r="J1253" i="4"/>
  <c r="J1218" i="4"/>
  <c r="J1191" i="4"/>
  <c r="BK1150" i="4"/>
  <c r="J1125" i="4"/>
  <c r="BK1070" i="4"/>
  <c r="BK1032" i="4"/>
  <c r="J1014" i="4"/>
  <c r="J948" i="4"/>
  <c r="BK908" i="4"/>
  <c r="J878" i="4"/>
  <c r="BK840" i="4"/>
  <c r="J773" i="4"/>
  <c r="BK312" i="4"/>
  <c r="J255" i="4"/>
  <c r="BK191" i="4"/>
  <c r="J154" i="4"/>
  <c r="BK1617" i="4"/>
  <c r="BK1566" i="4"/>
  <c r="BK1541" i="4"/>
  <c r="BK1491" i="4"/>
  <c r="J1461" i="4"/>
  <c r="J1417" i="4"/>
  <c r="BK1386" i="4"/>
  <c r="J1360" i="4"/>
  <c r="BK1331" i="4"/>
  <c r="BK1301" i="4"/>
  <c r="BK1277" i="4"/>
  <c r="BK1228" i="4"/>
  <c r="J1160" i="4"/>
  <c r="J1120" i="4"/>
  <c r="J1085" i="4"/>
  <c r="J1032" i="4"/>
  <c r="J1005" i="4"/>
  <c r="BK925" i="4"/>
  <c r="J898" i="4"/>
  <c r="BK847" i="4"/>
  <c r="J813" i="4"/>
  <c r="BK765" i="4"/>
  <c r="BK494" i="4"/>
  <c r="BK296" i="4"/>
  <c r="BK159" i="4"/>
  <c r="BK1574" i="4"/>
  <c r="BK1545" i="4"/>
  <c r="J1491" i="4"/>
  <c r="BK1471" i="4"/>
  <c r="J1375" i="4"/>
  <c r="BK1336" i="4"/>
  <c r="BK1253" i="4"/>
  <c r="BK1201" i="4"/>
  <c r="J1155" i="4"/>
  <c r="J1110" i="4"/>
  <c r="J1028" i="4"/>
  <c r="J1000" i="4"/>
  <c r="J983" i="4"/>
  <c r="J943" i="4"/>
  <c r="BK893" i="4"/>
  <c r="J855" i="4"/>
  <c r="J809" i="4"/>
  <c r="BK789" i="4"/>
  <c r="J761" i="4"/>
  <c r="J320" i="4"/>
  <c r="BK201" i="4"/>
  <c r="BK176" i="4"/>
  <c r="J148" i="4"/>
  <c r="BK427" i="5"/>
  <c r="J381" i="5"/>
  <c r="BK344" i="5"/>
  <c r="BK290" i="5"/>
  <c r="J270" i="5"/>
  <c r="J206" i="5"/>
  <c r="J147" i="5"/>
  <c r="J501" i="5"/>
  <c r="BK467" i="5"/>
  <c r="BK422" i="5"/>
  <c r="BK351" i="5"/>
  <c r="J334" i="5"/>
  <c r="J313" i="5"/>
  <c r="J254" i="5"/>
  <c r="J211" i="5"/>
  <c r="J170" i="5"/>
  <c r="J142" i="5"/>
  <c r="J542" i="5"/>
  <c r="BK530" i="5"/>
  <c r="BK515" i="5"/>
  <c r="BK487" i="5"/>
  <c r="J457" i="5"/>
  <c r="BK432" i="5"/>
  <c r="BK399" i="5"/>
  <c r="J394" i="5"/>
  <c r="BK371" i="5"/>
  <c r="BK324" i="5"/>
  <c r="BK304" i="5"/>
  <c r="BK266" i="5"/>
  <c r="J194" i="5"/>
  <c r="BK170" i="5"/>
  <c r="J538" i="5"/>
  <c r="J530" i="5"/>
  <c r="BK482" i="5"/>
  <c r="J442" i="5"/>
  <c r="J422" i="5"/>
  <c r="J399" i="5"/>
  <c r="BK366" i="5"/>
  <c r="J304" i="5"/>
  <c r="BK274" i="5"/>
  <c r="J258" i="5"/>
  <c r="J162" i="5"/>
  <c r="BK800" i="6"/>
  <c r="J765" i="6"/>
  <c r="J704" i="6"/>
  <c r="J659" i="6"/>
  <c r="BK624" i="6"/>
  <c r="BK563" i="6"/>
  <c r="BK527" i="6"/>
  <c r="J506" i="6"/>
  <c r="BK460" i="6"/>
  <c r="J445" i="6"/>
  <c r="BK395" i="6"/>
  <c r="BK264" i="6"/>
  <c r="J182" i="6"/>
  <c r="BK791" i="6"/>
  <c r="BK765" i="6"/>
  <c r="J734" i="6"/>
  <c r="BK714" i="6"/>
  <c r="BK689" i="6"/>
  <c r="BK674" i="6"/>
  <c r="BK649" i="6"/>
  <c r="BK629" i="6"/>
  <c r="BK595" i="6"/>
  <c r="J563" i="6"/>
  <c r="BK538" i="6"/>
  <c r="J509" i="6"/>
  <c r="J475" i="6"/>
  <c r="BK450" i="6"/>
  <c r="BK414" i="6"/>
  <c r="J395" i="6"/>
  <c r="BK358" i="6"/>
  <c r="BK281" i="6"/>
  <c r="J202" i="6"/>
  <c r="J190" i="6"/>
  <c r="BK170" i="6"/>
  <c r="J163" i="6"/>
  <c r="BK139" i="6"/>
  <c r="BK787" i="6"/>
  <c r="BK746" i="6"/>
  <c r="BK709" i="6"/>
  <c r="J684" i="6"/>
  <c r="BK610" i="6"/>
  <c r="J567" i="6"/>
  <c r="J543" i="6"/>
  <c r="BK513" i="6"/>
  <c r="BK470" i="6"/>
  <c r="BK409" i="6"/>
  <c r="BK391" i="6"/>
  <c r="BK354" i="6"/>
  <c r="BK338" i="6"/>
  <c r="BK268" i="6"/>
  <c r="BK202" i="6"/>
  <c r="BK178" i="6"/>
  <c r="BK145" i="6"/>
  <c r="BK751" i="6"/>
  <c r="BK719" i="6"/>
  <c r="BK694" i="6"/>
  <c r="J669" i="6"/>
  <c r="J649" i="6"/>
  <c r="J629" i="6"/>
  <c r="J605" i="6"/>
  <c r="J583" i="6"/>
  <c r="J494" i="6"/>
  <c r="BK445" i="6"/>
  <c r="J420" i="6"/>
  <c r="BK366" i="6"/>
  <c r="J346" i="6"/>
  <c r="J301" i="6"/>
  <c r="J194" i="6"/>
  <c r="BK150" i="6"/>
  <c r="J598" i="7"/>
  <c r="J560" i="7"/>
  <c r="BK527" i="7"/>
  <c r="J497" i="7"/>
  <c r="J472" i="7"/>
  <c r="J447" i="7"/>
  <c r="J437" i="7"/>
  <c r="J419" i="7"/>
  <c r="J396" i="7"/>
  <c r="J366" i="7"/>
  <c r="BK321" i="7"/>
  <c r="J301" i="7"/>
  <c r="BK288" i="7"/>
  <c r="BK214" i="7"/>
  <c r="J164" i="7"/>
  <c r="J133" i="7"/>
  <c r="J512" i="7"/>
  <c r="BK497" i="7"/>
  <c r="BK482" i="7"/>
  <c r="BK472" i="7"/>
  <c r="J462" i="7"/>
  <c r="BK443" i="7"/>
  <c r="BK428" i="7"/>
  <c r="J415" i="7"/>
  <c r="BK401" i="7"/>
  <c r="J376" i="7"/>
  <c r="J356" i="7"/>
  <c r="J337" i="7"/>
  <c r="BK306" i="7"/>
  <c r="J288" i="7"/>
  <c r="J268" i="7"/>
  <c r="J260" i="7"/>
  <c r="J214" i="7"/>
  <c r="J184" i="7"/>
  <c r="BK164" i="7"/>
  <c r="BK137" i="7"/>
  <c r="J581" i="7"/>
  <c r="J569" i="7"/>
  <c r="BK550" i="7"/>
  <c r="J522" i="7"/>
  <c r="J386" i="7"/>
  <c r="J347" i="7"/>
  <c r="J315" i="7"/>
  <c r="J202" i="7"/>
  <c r="BK152" i="7"/>
  <c r="J142" i="7"/>
  <c r="J585" i="7"/>
  <c r="BK575" i="7"/>
  <c r="BK555" i="7"/>
  <c r="J527" i="7"/>
  <c r="BK517" i="7"/>
  <c r="BK424" i="7"/>
  <c r="BK391" i="7"/>
  <c r="J326" i="7"/>
  <c r="BK301" i="7"/>
  <c r="J272" i="7"/>
  <c r="BK228" i="7"/>
  <c r="J137" i="7"/>
  <c r="BK337" i="8"/>
  <c r="J324" i="8"/>
  <c r="BK288" i="8"/>
  <c r="J240" i="8"/>
  <c r="BK216" i="8"/>
  <c r="BK189" i="8"/>
  <c r="BK158" i="8"/>
  <c r="BK341" i="8"/>
  <c r="BK328" i="8"/>
  <c r="J311" i="8"/>
  <c r="J261" i="8"/>
  <c r="BK240" i="8"/>
  <c r="BK220" i="8"/>
  <c r="J198" i="8"/>
  <c r="BK168" i="8"/>
  <c r="J148" i="8"/>
  <c r="J307" i="8"/>
  <c r="J212" i="8"/>
  <c r="BK148" i="8"/>
  <c r="J288" i="8"/>
  <c r="BK176" i="8"/>
  <c r="J437" i="9"/>
  <c r="J427" i="9"/>
  <c r="BK399" i="9"/>
  <c r="BK383" i="9"/>
  <c r="BK352" i="9"/>
  <c r="J309" i="9"/>
  <c r="J294" i="9"/>
  <c r="BK277" i="9"/>
  <c r="BK242" i="9"/>
  <c r="J199" i="9"/>
  <c r="BK163" i="9"/>
  <c r="J140" i="9"/>
  <c r="BK432" i="9"/>
  <c r="J412" i="9"/>
  <c r="BK368" i="9"/>
  <c r="BK326" i="9"/>
  <c r="BK309" i="9"/>
  <c r="BK285" i="9"/>
  <c r="BK256" i="9"/>
  <c r="BK231" i="9"/>
  <c r="BK215" i="9"/>
  <c r="J192" i="9"/>
  <c r="BK171" i="9"/>
  <c r="J145" i="9"/>
  <c r="J419" i="9"/>
  <c r="BK387" i="9"/>
  <c r="J352" i="9"/>
  <c r="BK223" i="9"/>
  <c r="J156" i="9"/>
  <c r="J403" i="9"/>
  <c r="J360" i="9"/>
  <c r="BK340" i="9"/>
  <c r="BK299" i="9"/>
  <c r="J266" i="9"/>
  <c r="J231" i="9"/>
  <c r="J181" i="9"/>
  <c r="BK150" i="9"/>
  <c r="J163" i="10"/>
  <c r="J151" i="10"/>
  <c r="J137" i="10"/>
  <c r="BK173" i="10"/>
  <c r="BK159" i="10"/>
  <c r="J146" i="10"/>
  <c r="J132" i="10"/>
  <c r="BK132" i="10"/>
  <c r="J124" i="10"/>
  <c r="BK324" i="2"/>
  <c r="J296" i="2"/>
  <c r="BK280" i="2"/>
  <c r="J265" i="2"/>
  <c r="BK249" i="2"/>
  <c r="J231" i="2"/>
  <c r="J221" i="2"/>
  <c r="BK210" i="2"/>
  <c r="J192" i="2"/>
  <c r="J168" i="2"/>
  <c r="BK139" i="2"/>
  <c r="J345" i="2"/>
  <c r="BK320" i="2"/>
  <c r="J308" i="2"/>
  <c r="BK299" i="2"/>
  <c r="BK272" i="2"/>
  <c r="BK265" i="2"/>
  <c r="BK247" i="2"/>
  <c r="BK225" i="2"/>
  <c r="BK206" i="2"/>
  <c r="J190" i="2"/>
  <c r="J164" i="2"/>
  <c r="BK145" i="2"/>
  <c r="J340" i="2"/>
  <c r="J332" i="2"/>
  <c r="J299" i="2"/>
  <c r="BK289" i="2"/>
  <c r="J268" i="2"/>
  <c r="BK245" i="2"/>
  <c r="J233" i="2"/>
  <c r="BK213" i="2"/>
  <c r="BK181" i="2"/>
  <c r="J171" i="2"/>
  <c r="BK141" i="2"/>
  <c r="AS95" i="1"/>
  <c r="J274" i="2"/>
  <c r="J261" i="2"/>
  <c r="BK240" i="2"/>
  <c r="BK187" i="2"/>
  <c r="BK171" i="2"/>
  <c r="J149" i="2"/>
  <c r="BK136" i="2"/>
  <c r="J309" i="3"/>
  <c r="J301" i="3"/>
  <c r="BK295" i="3"/>
  <c r="J276" i="3"/>
  <c r="J243" i="3"/>
  <c r="BK229" i="3"/>
  <c r="BK205" i="3"/>
  <c r="J192" i="3"/>
  <c r="BK170" i="3"/>
  <c r="J143" i="3"/>
  <c r="BK135" i="3"/>
  <c r="BK343" i="3"/>
  <c r="BK318" i="3"/>
  <c r="BK301" i="3"/>
  <c r="J288" i="3"/>
  <c r="J274" i="3"/>
  <c r="J266" i="3"/>
  <c r="J255" i="3"/>
  <c r="J245" i="3"/>
  <c r="J227" i="3"/>
  <c r="J205" i="3"/>
  <c r="J173" i="3"/>
  <c r="J138" i="3"/>
  <c r="J343" i="3"/>
  <c r="J322" i="3"/>
  <c r="BK268" i="3"/>
  <c r="J249" i="3"/>
  <c r="J221" i="3"/>
  <c r="BK349" i="3"/>
  <c r="BK280" i="3"/>
  <c r="BK261" i="3"/>
  <c r="J247" i="3"/>
  <c r="J223" i="3"/>
  <c r="BK192" i="3"/>
  <c r="J162" i="3"/>
  <c r="BK147" i="3"/>
  <c r="J1617" i="4"/>
  <c r="J1578" i="4"/>
  <c r="J1545" i="4"/>
  <c r="J1517" i="4"/>
  <c r="J1497" i="4"/>
  <c r="BK1461" i="4"/>
  <c r="BK1432" i="4"/>
  <c r="BK1412" i="4"/>
  <c r="BK1360" i="4"/>
  <c r="J1331" i="4"/>
  <c r="BK1306" i="4"/>
  <c r="J1277" i="4"/>
  <c r="J1241" i="4"/>
  <c r="J1207" i="4"/>
  <c r="J1181" i="4"/>
  <c r="BK1160" i="4"/>
  <c r="BK1130" i="4"/>
  <c r="J1105" i="4"/>
  <c r="BK1075" i="4"/>
  <c r="BK1050" i="4"/>
  <c r="J1036" i="4"/>
  <c r="J994" i="4"/>
  <c r="BK967" i="4"/>
  <c r="BK903" i="4"/>
  <c r="BK832" i="4"/>
  <c r="BK809" i="4"/>
  <c r="BK769" i="4"/>
  <c r="BK499" i="4"/>
  <c r="J312" i="4"/>
  <c r="J275" i="4"/>
  <c r="BK186" i="4"/>
  <c r="J143" i="4"/>
  <c r="J1609" i="4"/>
  <c r="J1560" i="4"/>
  <c r="J1523" i="4"/>
  <c r="J1466" i="4"/>
  <c r="J1432" i="4"/>
  <c r="BK1402" i="4"/>
  <c r="BK1356" i="4"/>
  <c r="BK1316" i="4"/>
  <c r="J1268" i="4"/>
  <c r="J1201" i="4"/>
  <c r="BK1165" i="4"/>
  <c r="BK1135" i="4"/>
  <c r="BK1100" i="4"/>
  <c r="J1045" i="4"/>
  <c r="BK1023" i="4"/>
  <c r="BK978" i="4"/>
  <c r="J920" i="4"/>
  <c r="J847" i="4"/>
  <c r="BK785" i="4"/>
  <c r="BK316" i="4"/>
  <c r="BK300" i="4"/>
  <c r="BK196" i="4"/>
  <c r="J164" i="4"/>
  <c r="BK1613" i="4"/>
  <c r="BK1555" i="4"/>
  <c r="J1507" i="4"/>
  <c r="BK1486" i="4"/>
  <c r="BK1442" i="4"/>
  <c r="J1392" i="4"/>
  <c r="J1370" i="4"/>
  <c r="J1341" i="4"/>
  <c r="BK1291" i="4"/>
  <c r="BK1268" i="4"/>
  <c r="J1196" i="4"/>
  <c r="BK1105" i="4"/>
  <c r="BK1011" i="4"/>
  <c r="J953" i="4"/>
  <c r="J893" i="4"/>
  <c r="BK828" i="4"/>
  <c r="BK777" i="4"/>
  <c r="J575" i="4"/>
  <c r="BK405" i="4"/>
  <c r="BK181" i="4"/>
  <c r="J134" i="4"/>
  <c r="BK1537" i="4"/>
  <c r="J1481" i="4"/>
  <c r="J1407" i="4"/>
  <c r="BK1346" i="4"/>
  <c r="J1296" i="4"/>
  <c r="BK1218" i="4"/>
  <c r="J1186" i="4"/>
  <c r="J1075" i="4"/>
  <c r="BK1060" i="4"/>
  <c r="J1050" i="4"/>
  <c r="J1023" i="4"/>
  <c r="J978" i="4"/>
  <c r="J925" i="4"/>
  <c r="BK883" i="4"/>
  <c r="J836" i="4"/>
  <c r="J785" i="4"/>
  <c r="J685" i="4"/>
  <c r="J296" i="4"/>
  <c r="J181" i="4"/>
  <c r="BK138" i="4"/>
  <c r="BK547" i="5"/>
  <c r="BK492" i="5"/>
  <c r="J390" i="5"/>
  <c r="J356" i="5"/>
  <c r="J308" i="5"/>
  <c r="BK254" i="5"/>
  <c r="J158" i="5"/>
  <c r="BK477" i="5"/>
  <c r="J447" i="5"/>
  <c r="BK403" i="5"/>
  <c r="J344" i="5"/>
  <c r="BK319" i="5"/>
  <c r="BK258" i="5"/>
  <c r="BK231" i="5"/>
  <c r="J182" i="5"/>
  <c r="BK158" i="5"/>
  <c r="J547" i="5"/>
  <c r="J534" i="5"/>
  <c r="J515" i="5"/>
  <c r="J492" i="5"/>
  <c r="BK462" i="5"/>
  <c r="BK447" i="5"/>
  <c r="J412" i="5"/>
  <c r="J385" i="5"/>
  <c r="J319" i="5"/>
  <c r="BK299" i="5"/>
  <c r="BK270" i="5"/>
  <c r="J231" i="5"/>
  <c r="BK178" i="5"/>
  <c r="BK137" i="5"/>
  <c r="J519" i="5"/>
  <c r="BK496" i="5"/>
  <c r="BK457" i="5"/>
  <c r="J432" i="5"/>
  <c r="BK412" i="5"/>
  <c r="BK385" i="5"/>
  <c r="BK329" i="5"/>
  <c r="J266" i="5"/>
  <c r="J178" i="5"/>
  <c r="BK142" i="5"/>
  <c r="J791" i="6"/>
  <c r="J746" i="6"/>
  <c r="J709" i="6"/>
  <c r="BK669" i="6"/>
  <c r="J634" i="6"/>
  <c r="BK583" i="6"/>
  <c r="BK553" i="6"/>
  <c r="BK509" i="6"/>
  <c r="BK489" i="6"/>
  <c r="J426" i="6"/>
  <c r="J354" i="6"/>
  <c r="BK248" i="6"/>
  <c r="BK134" i="6"/>
  <c r="BK778" i="6"/>
  <c r="BK755" i="6"/>
  <c r="J729" i="6"/>
  <c r="J699" i="6"/>
  <c r="J679" i="6"/>
  <c r="BK654" i="6"/>
  <c r="BK634" i="6"/>
  <c r="J610" i="6"/>
  <c r="BK577" i="6"/>
  <c r="J548" i="6"/>
  <c r="J532" i="6"/>
  <c r="BK500" i="6"/>
  <c r="J465" i="6"/>
  <c r="BK420" i="6"/>
  <c r="J391" i="6"/>
  <c r="J334" i="6"/>
  <c r="BK211" i="6"/>
  <c r="J150" i="6"/>
  <c r="BK796" i="6"/>
  <c r="J755" i="6"/>
  <c r="BK729" i="6"/>
  <c r="J644" i="6"/>
  <c r="J600" i="6"/>
  <c r="J553" i="6"/>
  <c r="J538" i="6"/>
  <c r="J500" i="6"/>
  <c r="BK465" i="6"/>
  <c r="J405" i="6"/>
  <c r="BK383" i="6"/>
  <c r="J358" i="6"/>
  <c r="BK346" i="6"/>
  <c r="J211" i="6"/>
  <c r="J198" i="6"/>
  <c r="BK159" i="6"/>
  <c r="J134" i="6"/>
  <c r="J724" i="6"/>
  <c r="BK704" i="6"/>
  <c r="J674" i="6"/>
  <c r="J664" i="6"/>
  <c r="BK644" i="6"/>
  <c r="J624" i="6"/>
  <c r="BK600" i="6"/>
  <c r="BK572" i="6"/>
  <c r="J518" i="6"/>
  <c r="J460" i="6"/>
  <c r="BK440" i="6"/>
  <c r="J409" i="6"/>
  <c r="BK362" i="6"/>
  <c r="J338" i="6"/>
  <c r="J264" i="6"/>
  <c r="J170" i="6"/>
  <c r="J145" i="6"/>
  <c r="BK585" i="7"/>
  <c r="J550" i="7"/>
  <c r="J507" i="7"/>
  <c r="J492" i="7"/>
  <c r="BK477" i="7"/>
  <c r="BK457" i="7"/>
  <c r="J443" i="7"/>
  <c r="J428" i="7"/>
  <c r="BK406" i="7"/>
  <c r="BK376" i="7"/>
  <c r="BK342" i="7"/>
  <c r="BK310" i="7"/>
  <c r="J297" i="7"/>
  <c r="J252" i="7"/>
  <c r="BK184" i="7"/>
  <c r="J160" i="7"/>
  <c r="BK546" i="7"/>
  <c r="BK502" i="7"/>
  <c r="BK487" i="7"/>
  <c r="J482" i="7"/>
  <c r="J467" i="7"/>
  <c r="J452" i="7"/>
  <c r="BK437" i="7"/>
  <c r="J424" i="7"/>
  <c r="J406" i="7"/>
  <c r="BK386" i="7"/>
  <c r="BK371" i="7"/>
  <c r="BK347" i="7"/>
  <c r="BK326" i="7"/>
  <c r="BK297" i="7"/>
  <c r="J276" i="7"/>
  <c r="BK256" i="7"/>
  <c r="J228" i="7"/>
  <c r="J172" i="7"/>
  <c r="J156" i="7"/>
  <c r="J129" i="7"/>
  <c r="J589" i="7"/>
  <c r="J565" i="7"/>
  <c r="J541" i="7"/>
  <c r="J401" i="7"/>
  <c r="J371" i="7"/>
  <c r="BK331" i="7"/>
  <c r="J280" i="7"/>
  <c r="J256" i="7"/>
  <c r="BK160" i="7"/>
  <c r="J148" i="7"/>
  <c r="J593" i="7"/>
  <c r="BK581" i="7"/>
  <c r="BK560" i="7"/>
  <c r="J536" i="7"/>
  <c r="BK512" i="7"/>
  <c r="BK396" i="7"/>
  <c r="BK337" i="7"/>
  <c r="J310" i="7"/>
  <c r="BK276" i="7"/>
  <c r="BK260" i="7"/>
  <c r="BK142" i="7"/>
  <c r="BK129" i="7"/>
  <c r="J341" i="8"/>
  <c r="J328" i="8"/>
  <c r="BK297" i="8"/>
  <c r="J250" i="8"/>
  <c r="J224" i="8"/>
  <c r="BK198" i="8"/>
  <c r="J168" i="8"/>
  <c r="BK350" i="8"/>
  <c r="J315" i="8"/>
  <c r="J297" i="8"/>
  <c r="BK270" i="8"/>
  <c r="J234" i="8"/>
  <c r="BK212" i="8"/>
  <c r="J189" i="8"/>
  <c r="J158" i="8"/>
  <c r="BK139" i="8"/>
  <c r="J270" i="8"/>
  <c r="J185" i="8"/>
  <c r="BK332" i="8"/>
  <c r="J216" i="8"/>
  <c r="BK333" i="9"/>
  <c r="J248" i="9"/>
  <c r="J215" i="9"/>
  <c r="J175" i="9"/>
  <c r="BK145" i="9"/>
  <c r="BK437" i="9"/>
  <c r="BK419" i="9"/>
  <c r="J395" i="9"/>
  <c r="J364" i="9"/>
  <c r="J319" i="9"/>
  <c r="J299" i="9"/>
  <c r="BK266" i="9"/>
  <c r="J242" i="9"/>
  <c r="J223" i="9"/>
  <c r="BK211" i="9"/>
  <c r="J188" i="9"/>
  <c r="BK175" i="9"/>
  <c r="J150" i="9"/>
  <c r="J135" i="9"/>
  <c r="BK391" i="9"/>
  <c r="BK360" i="9"/>
  <c r="BK319" i="9"/>
  <c r="J271" i="9"/>
  <c r="J256" i="9"/>
  <c r="J203" i="9"/>
  <c r="BK408" i="9"/>
  <c r="J368" i="9"/>
  <c r="J333" i="9"/>
  <c r="BK271" i="9"/>
  <c r="J252" i="9"/>
  <c r="BK192" i="9"/>
  <c r="J163" i="9"/>
  <c r="J177" i="10"/>
  <c r="J159" i="10"/>
  <c r="J141" i="10"/>
  <c r="BK124" i="10"/>
  <c r="J166" i="10"/>
  <c r="BK155" i="10"/>
  <c r="BK141" i="10"/>
  <c r="J128" i="10"/>
  <c r="BK128" i="10"/>
  <c r="J351" i="2"/>
  <c r="BK315" i="2"/>
  <c r="BK285" i="2"/>
  <c r="BK278" i="2"/>
  <c r="BK257" i="2"/>
  <c r="BK253" i="2"/>
  <c r="BK237" i="2"/>
  <c r="J225" i="2"/>
  <c r="BK215" i="2"/>
  <c r="J206" i="2"/>
  <c r="BK190" i="2"/>
  <c r="J160" i="2"/>
  <c r="J136" i="2"/>
  <c r="J349" i="2"/>
  <c r="J324" i="2"/>
  <c r="J313" i="2"/>
  <c r="J305" i="2"/>
  <c r="J293" i="2"/>
  <c r="J270" i="2"/>
  <c r="BK255" i="2"/>
  <c r="J251" i="2"/>
  <c r="J243" i="2"/>
  <c r="BK219" i="2"/>
  <c r="J203" i="2"/>
  <c r="BK196" i="2"/>
  <c r="J181" i="2"/>
  <c r="J156" i="2"/>
  <c r="BK351" i="2"/>
  <c r="BK340" i="2"/>
  <c r="J336" i="2"/>
  <c r="J311" i="2"/>
  <c r="BK305" i="2"/>
  <c r="BK293" i="2"/>
  <c r="BK282" i="2"/>
  <c r="BK270" i="2"/>
  <c r="J259" i="2"/>
  <c r="J240" i="2"/>
  <c r="BK221" i="2"/>
  <c r="J219" i="2"/>
  <c r="BK199" i="2"/>
  <c r="BK178" i="2"/>
  <c r="BK149" i="2"/>
  <c r="AS104" i="1"/>
  <c r="J278" i="2"/>
  <c r="BK268" i="2"/>
  <c r="BK251" i="2"/>
  <c r="BK233" i="2"/>
  <c r="BK203" i="2"/>
  <c r="J178" i="2"/>
  <c r="BK164" i="2"/>
  <c r="J141" i="2"/>
  <c r="AS101" i="1"/>
  <c r="BK298" i="3"/>
  <c r="J285" i="3"/>
  <c r="J280" i="3"/>
  <c r="BK245" i="3"/>
  <c r="BK221" i="3"/>
  <c r="J212" i="3"/>
  <c r="BK198" i="3"/>
  <c r="BK186" i="3"/>
  <c r="BK173" i="3"/>
  <c r="J154" i="3"/>
  <c r="J147" i="3"/>
  <c r="BK133" i="3"/>
  <c r="BK338" i="3"/>
  <c r="J326" i="3"/>
  <c r="J306" i="3"/>
  <c r="J295" i="3"/>
  <c r="BK282" i="3"/>
  <c r="J272" i="3"/>
  <c r="J263" i="3"/>
  <c r="J257" i="3"/>
  <c r="BK249" i="3"/>
  <c r="BK241" i="3"/>
  <c r="J229" i="3"/>
  <c r="BK217" i="3"/>
  <c r="J198" i="3"/>
  <c r="J183" i="3"/>
  <c r="BK162" i="3"/>
  <c r="J338" i="3"/>
  <c r="BK326" i="3"/>
  <c r="BK303" i="3"/>
  <c r="BK270" i="3"/>
  <c r="J241" i="3"/>
  <c r="BK212" i="3"/>
  <c r="J170" i="3"/>
  <c r="J303" i="3"/>
  <c r="BK274" i="3"/>
  <c r="BK257" i="3"/>
  <c r="J235" i="3"/>
  <c r="J201" i="3"/>
  <c r="J166" i="3"/>
  <c r="BK151" i="3"/>
  <c r="J133" i="3"/>
  <c r="BK1609" i="4"/>
  <c r="J1574" i="4"/>
  <c r="J1555" i="4"/>
  <c r="J1528" i="4"/>
  <c r="BK1502" i="4"/>
  <c r="BK1466" i="4"/>
  <c r="J1442" i="4"/>
  <c r="BK1422" i="4"/>
  <c r="BK1392" i="4"/>
  <c r="J1386" i="4"/>
  <c r="J1356" i="4"/>
  <c r="J1321" i="4"/>
  <c r="J1291" i="4"/>
  <c r="BK1263" i="4"/>
  <c r="BK1233" i="4"/>
  <c r="J1223" i="4"/>
  <c r="BK1186" i="4"/>
  <c r="J1165" i="4"/>
  <c r="BK1140" i="4"/>
  <c r="BK1110" i="4"/>
  <c r="BK1095" i="4"/>
  <c r="BK1085" i="4"/>
  <c r="J1060" i="4"/>
  <c r="BK1036" i="4"/>
  <c r="BK1005" i="4"/>
  <c r="BK983" i="4"/>
  <c r="BK948" i="4"/>
  <c r="BK888" i="4"/>
  <c r="J869" i="4"/>
  <c r="BK813" i="4"/>
  <c r="J765" i="4"/>
  <c r="J405" i="4"/>
  <c r="BK320" i="4"/>
  <c r="BK304" i="4"/>
  <c r="J269" i="4"/>
  <c r="J201" i="4"/>
  <c r="BK148" i="4"/>
  <c r="J1630" i="4"/>
  <c r="J1603" i="4"/>
  <c r="J1550" i="4"/>
  <c r="J1537" i="4"/>
  <c r="BK1512" i="4"/>
  <c r="J1447" i="4"/>
  <c r="J1422" i="4"/>
  <c r="J1381" i="4"/>
  <c r="J1326" i="4"/>
  <c r="J1282" i="4"/>
  <c r="J1263" i="4"/>
  <c r="J1233" i="4"/>
  <c r="J1170" i="4"/>
  <c r="J1140" i="4"/>
  <c r="J1115" i="4"/>
  <c r="BK1065" i="4"/>
  <c r="BK1041" i="4"/>
  <c r="BK1019" i="4"/>
  <c r="J932" i="4"/>
  <c r="J883" i="4"/>
  <c r="J861" i="4"/>
  <c r="BK836" i="4"/>
  <c r="J769" i="4"/>
  <c r="J308" i="4"/>
  <c r="BK209" i="4"/>
  <c r="J186" i="4"/>
  <c r="BK1630" i="4"/>
  <c r="J1621" i="4"/>
  <c r="BK1590" i="4"/>
  <c r="BK1550" i="4"/>
  <c r="J1502" i="4"/>
  <c r="BK1456" i="4"/>
  <c r="J1402" i="4"/>
  <c r="BK1375" i="4"/>
  <c r="J1346" i="4"/>
  <c r="BK1326" i="4"/>
  <c r="J1286" i="4"/>
  <c r="BK1248" i="4"/>
  <c r="BK1155" i="4"/>
  <c r="BK1090" i="4"/>
  <c r="J1065" i="4"/>
  <c r="BK1014" i="4"/>
  <c r="J967" i="4"/>
  <c r="J903" i="4"/>
  <c r="BK869" i="4"/>
  <c r="J832" i="4"/>
  <c r="J781" i="4"/>
  <c r="BK685" i="4"/>
  <c r="BK490" i="4"/>
  <c r="J205" i="4"/>
  <c r="BK154" i="4"/>
  <c r="J1570" i="4"/>
  <c r="J1512" i="4"/>
  <c r="J1476" i="4"/>
  <c r="BK1447" i="4"/>
  <c r="BK1351" i="4"/>
  <c r="J1311" i="4"/>
  <c r="BK1282" i="4"/>
  <c r="BK1223" i="4"/>
  <c r="BK1213" i="4"/>
  <c r="BK1181" i="4"/>
  <c r="BK1120" i="4"/>
  <c r="J1019" i="4"/>
  <c r="BK988" i="4"/>
  <c r="BK932" i="4"/>
  <c r="BK913" i="4"/>
  <c r="BK878" i="4"/>
  <c r="J793" i="4"/>
  <c r="J490" i="4"/>
  <c r="J304" i="4"/>
  <c r="J196" i="4"/>
  <c r="BK164" i="4"/>
  <c r="BK134" i="4"/>
  <c r="J496" i="5"/>
  <c r="J487" i="5"/>
  <c r="J376" i="5"/>
  <c r="J351" i="5"/>
  <c r="J329" i="5"/>
  <c r="J286" i="5"/>
  <c r="BK211" i="5"/>
  <c r="J174" i="5"/>
  <c r="J133" i="5"/>
  <c r="BK472" i="5"/>
  <c r="BK442" i="5"/>
  <c r="J418" i="5"/>
  <c r="BK356" i="5"/>
  <c r="J324" i="5"/>
  <c r="BK286" i="5"/>
  <c r="BK250" i="5"/>
  <c r="BK206" i="5"/>
  <c r="BK162" i="5"/>
  <c r="J129" i="5"/>
  <c r="BK538" i="5"/>
  <c r="BK519" i="5"/>
  <c r="BK501" i="5"/>
  <c r="J482" i="5"/>
  <c r="BK437" i="5"/>
  <c r="J408" i="5"/>
  <c r="BK390" i="5"/>
  <c r="BK376" i="5"/>
  <c r="BK334" i="5"/>
  <c r="BK308" i="5"/>
  <c r="BK295" i="5"/>
  <c r="J262" i="5"/>
  <c r="BK182" i="5"/>
  <c r="BK147" i="5"/>
  <c r="J524" i="5"/>
  <c r="BK506" i="5"/>
  <c r="J477" i="5"/>
  <c r="BK452" i="5"/>
  <c r="J427" i="5"/>
  <c r="BK394" i="5"/>
  <c r="J361" i="5"/>
  <c r="J278" i="5"/>
  <c r="BK262" i="5"/>
  <c r="J166" i="5"/>
  <c r="BK129" i="5"/>
  <c r="J774" i="6"/>
  <c r="BK734" i="6"/>
  <c r="BK679" i="6"/>
  <c r="J654" i="6"/>
  <c r="J614" i="6"/>
  <c r="J577" i="6"/>
  <c r="BK532" i="6"/>
  <c r="BK518" i="6"/>
  <c r="BK475" i="6"/>
  <c r="J414" i="6"/>
  <c r="J362" i="6"/>
  <c r="BK350" i="6"/>
  <c r="BK190" i="6"/>
  <c r="J796" i="6"/>
  <c r="BK774" i="6"/>
  <c r="BK740" i="6"/>
  <c r="J719" i="6"/>
  <c r="J694" i="6"/>
  <c r="BK664" i="6"/>
  <c r="J639" i="6"/>
  <c r="BK605" i="6"/>
  <c r="J572" i="6"/>
  <c r="BK543" i="6"/>
  <c r="J513" i="6"/>
  <c r="BK484" i="6"/>
  <c r="BK455" i="6"/>
  <c r="BK426" i="6"/>
  <c r="J400" i="6"/>
  <c r="J366" i="6"/>
  <c r="BK301" i="6"/>
  <c r="BK207" i="6"/>
  <c r="BK194" i="6"/>
  <c r="J178" i="6"/>
  <c r="J159" i="6"/>
  <c r="J800" i="6"/>
  <c r="J761" i="6"/>
  <c r="J751" i="6"/>
  <c r="J714" i="6"/>
  <c r="BK699" i="6"/>
  <c r="J619" i="6"/>
  <c r="BK589" i="6"/>
  <c r="BK548" i="6"/>
  <c r="J527" i="6"/>
  <c r="J489" i="6"/>
  <c r="J440" i="6"/>
  <c r="BK400" i="6"/>
  <c r="J379" i="6"/>
  <c r="J350" i="6"/>
  <c r="BK334" i="6"/>
  <c r="J207" i="6"/>
  <c r="J186" i="6"/>
  <c r="J155" i="6"/>
  <c r="BK614" i="6"/>
  <c r="J595" i="6"/>
  <c r="J558" i="6"/>
  <c r="J484" i="6"/>
  <c r="J450" i="6"/>
  <c r="BK434" i="6"/>
  <c r="J383" i="6"/>
  <c r="J342" i="6"/>
  <c r="J268" i="6"/>
  <c r="BK182" i="6"/>
  <c r="BK163" i="6"/>
  <c r="J139" i="6"/>
  <c r="BK569" i="7"/>
  <c r="J546" i="7"/>
  <c r="J517" i="7"/>
  <c r="J502" i="7"/>
  <c r="J487" i="7"/>
  <c r="BK462" i="7"/>
  <c r="BK452" i="7"/>
  <c r="J433" i="7"/>
  <c r="BK410" i="7"/>
  <c r="J381" i="7"/>
  <c r="BK361" i="7"/>
  <c r="J331" i="7"/>
  <c r="J306" i="7"/>
  <c r="BK268" i="7"/>
  <c r="BK219" i="7"/>
  <c r="J168" i="7"/>
  <c r="J152" i="7"/>
  <c r="BK531" i="7"/>
  <c r="BK507" i="7"/>
  <c r="BK492" i="7"/>
  <c r="J477" i="7"/>
  <c r="BK467" i="7"/>
  <c r="J457" i="7"/>
  <c r="BK447" i="7"/>
  <c r="BK433" i="7"/>
  <c r="BK419" i="7"/>
  <c r="J410" i="7"/>
  <c r="BK381" i="7"/>
  <c r="BK366" i="7"/>
  <c r="J342" i="7"/>
  <c r="BK315" i="7"/>
  <c r="J292" i="7"/>
  <c r="BK280" i="7"/>
  <c r="J264" i="7"/>
  <c r="BK252" i="7"/>
  <c r="BK202" i="7"/>
  <c r="BK168" i="7"/>
  <c r="BK148" i="7"/>
  <c r="BK593" i="7"/>
  <c r="J575" i="7"/>
  <c r="J555" i="7"/>
  <c r="BK536" i="7"/>
  <c r="J391" i="7"/>
  <c r="J361" i="7"/>
  <c r="BK272" i="7"/>
  <c r="BK172" i="7"/>
  <c r="BK156" i="7"/>
  <c r="BK598" i="7"/>
  <c r="BK589" i="7"/>
  <c r="BK565" i="7"/>
  <c r="BK541" i="7"/>
  <c r="J531" i="7"/>
  <c r="BK522" i="7"/>
  <c r="BK415" i="7"/>
  <c r="BK356" i="7"/>
  <c r="J321" i="7"/>
  <c r="BK292" i="7"/>
  <c r="BK264" i="7"/>
  <c r="J219" i="7"/>
  <c r="BK133" i="7"/>
  <c r="J350" i="8"/>
  <c r="J332" i="8"/>
  <c r="BK315" i="8"/>
  <c r="BK261" i="8"/>
  <c r="BK234" i="8"/>
  <c r="J220" i="8"/>
  <c r="J176" i="8"/>
  <c r="BK131" i="8"/>
  <c r="J337" i="8"/>
  <c r="BK324" i="8"/>
  <c r="BK307" i="8"/>
  <c r="BK279" i="8"/>
  <c r="BK250" i="8"/>
  <c r="BK202" i="8"/>
  <c r="BK185" i="8"/>
  <c r="BK311" i="8"/>
  <c r="J279" i="8"/>
  <c r="J202" i="8"/>
  <c r="J131" i="8"/>
  <c r="BK224" i="8"/>
  <c r="J139" i="8"/>
  <c r="J432" i="9"/>
  <c r="BK403" i="9"/>
  <c r="J391" i="9"/>
  <c r="BK364" i="9"/>
  <c r="J314" i="9"/>
  <c r="BK304" i="9"/>
  <c r="J285" i="9"/>
  <c r="BK252" i="9"/>
  <c r="BK219" i="9"/>
  <c r="BK203" i="9"/>
  <c r="J171" i="9"/>
  <c r="BK135" i="9"/>
  <c r="BK427" i="9"/>
  <c r="J408" i="9"/>
  <c r="J387" i="9"/>
  <c r="J340" i="9"/>
  <c r="BK314" i="9"/>
  <c r="BK294" i="9"/>
  <c r="BK261" i="9"/>
  <c r="BK248" i="9"/>
  <c r="J237" i="9"/>
  <c r="J219" i="9"/>
  <c r="BK199" i="9"/>
  <c r="BK181" i="9"/>
  <c r="BK156" i="9"/>
  <c r="BK140" i="9"/>
  <c r="BK395" i="9"/>
  <c r="J383" i="9"/>
  <c r="J345" i="9"/>
  <c r="J304" i="9"/>
  <c r="J261" i="9"/>
  <c r="J211" i="9"/>
  <c r="BK412" i="9"/>
  <c r="J399" i="9"/>
  <c r="BK345" i="9"/>
  <c r="J326" i="9"/>
  <c r="J277" i="9"/>
  <c r="BK237" i="9"/>
  <c r="BK188" i="9"/>
  <c r="BK166" i="10"/>
  <c r="J155" i="10"/>
  <c r="BK177" i="10"/>
  <c r="BK163" i="10"/>
  <c r="BK151" i="10"/>
  <c r="BK137" i="10"/>
  <c r="J173" i="10"/>
  <c r="BK146" i="10"/>
  <c r="BK160" i="2"/>
  <c r="J280" i="2"/>
  <c r="BK263" i="2"/>
  <c r="BK231" i="2"/>
  <c r="BK184" i="2"/>
  <c r="J147" i="2"/>
  <c r="AS98" i="1"/>
  <c r="BK266" i="3"/>
  <c r="J232" i="3"/>
  <c r="J217" i="3"/>
  <c r="J194" i="3"/>
  <c r="BK180" i="3"/>
  <c r="J151" i="3"/>
  <c r="BK141" i="3"/>
  <c r="BK347" i="3"/>
  <c r="BK311" i="3"/>
  <c r="J292" i="3"/>
  <c r="J278" i="3"/>
  <c r="J270" i="3"/>
  <c r="BK259" i="3"/>
  <c r="BK247" i="3"/>
  <c r="BK235" i="3"/>
  <c r="J215" i="3"/>
  <c r="BK189" i="3"/>
  <c r="J135" i="3"/>
  <c r="BK330" i="3"/>
  <c r="J311" i="3"/>
  <c r="BK251" i="3"/>
  <c r="J186" i="3"/>
  <c r="J318" i="3"/>
  <c r="BK272" i="3"/>
  <c r="J251" i="3"/>
  <c r="BK225" i="3"/>
  <c r="BK183" i="3"/>
  <c r="BK154" i="3"/>
  <c r="BK143" i="3"/>
  <c r="J1590" i="4"/>
  <c r="BK1570" i="4"/>
  <c r="BK1523" i="4"/>
  <c r="BK1481" i="4"/>
  <c r="BK1451" i="4"/>
  <c r="BK1407" i="4"/>
  <c r="BK1370" i="4"/>
  <c r="BK1341" i="4"/>
  <c r="BK1296" i="4"/>
  <c r="BK1258" i="4"/>
  <c r="BK1196" i="4"/>
  <c r="J1175" i="4"/>
  <c r="J1150" i="4"/>
  <c r="BK1125" i="4"/>
  <c r="J1095" i="4"/>
  <c r="J1070" i="4"/>
  <c r="BK1045" i="4"/>
  <c r="BK1000" i="4"/>
  <c r="BK953" i="4"/>
  <c r="J908" i="4"/>
  <c r="BK824" i="4"/>
  <c r="J777" i="4"/>
  <c r="BK575" i="4"/>
  <c r="J316" i="4"/>
  <c r="J300" i="4"/>
  <c r="BK205" i="4"/>
  <c r="BK171" i="4"/>
  <c r="J1626" i="4"/>
  <c r="BK1584" i="4"/>
  <c r="J1541" i="4"/>
  <c r="BK1517" i="4"/>
  <c r="J1456" i="4"/>
  <c r="BK1417" i="4"/>
  <c r="BK1321" i="4"/>
  <c r="J1272" i="4"/>
  <c r="BK1241" i="4"/>
  <c r="BK1175" i="4"/>
  <c r="BK1145" i="4"/>
  <c r="J1090" i="4"/>
  <c r="BK1028" i="4"/>
  <c r="J958" i="4"/>
  <c r="J888" i="4"/>
  <c r="BK855" i="4"/>
  <c r="J824" i="4"/>
  <c r="J494" i="4"/>
  <c r="BK275" i="4"/>
  <c r="J176" i="4"/>
  <c r="BK1626" i="4"/>
  <c r="BK1603" i="4"/>
  <c r="J1532" i="4"/>
  <c r="J1471" i="4"/>
  <c r="J1412" i="4"/>
  <c r="BK1381" i="4"/>
  <c r="J1316" i="4"/>
  <c r="J1213" i="4"/>
  <c r="J1130" i="4"/>
  <c r="BK1055" i="4"/>
  <c r="BK972" i="4"/>
  <c r="J913" i="4"/>
  <c r="BK861" i="4"/>
  <c r="J789" i="4"/>
  <c r="J499" i="4"/>
  <c r="BK269" i="4"/>
  <c r="BK143" i="4"/>
  <c r="BK1560" i="4"/>
  <c r="BK1497" i="4"/>
  <c r="J1451" i="4"/>
  <c r="J1365" i="4"/>
  <c r="J1306" i="4"/>
  <c r="J1258" i="4"/>
  <c r="BK1207" i="4"/>
  <c r="J1135" i="4"/>
  <c r="BK1080" i="4"/>
  <c r="BK994" i="4"/>
  <c r="BK958" i="4"/>
  <c r="BK920" i="4"/>
  <c r="J840" i="4"/>
  <c r="BK781" i="4"/>
  <c r="J324" i="4"/>
  <c r="BK255" i="4"/>
  <c r="J171" i="4"/>
  <c r="J511" i="5"/>
  <c r="BK408" i="5"/>
  <c r="BK361" i="5"/>
  <c r="J299" i="5"/>
  <c r="BK278" i="5"/>
  <c r="BK194" i="5"/>
  <c r="J137" i="5"/>
  <c r="J462" i="5"/>
  <c r="J366" i="5"/>
  <c r="J339" i="5"/>
  <c r="J290" i="5"/>
  <c r="J216" i="5"/>
  <c r="BK174" i="5"/>
  <c r="BK542" i="5"/>
  <c r="BK524" i="5"/>
  <c r="J506" i="5"/>
  <c r="J472" i="5"/>
  <c r="J452" i="5"/>
  <c r="J403" i="5"/>
  <c r="BK381" i="5"/>
  <c r="BK339" i="5"/>
  <c r="BK313" i="5"/>
  <c r="J274" i="5"/>
  <c r="J250" i="5"/>
  <c r="BK166" i="5"/>
  <c r="BK534" i="5"/>
  <c r="BK511" i="5"/>
  <c r="J467" i="5"/>
  <c r="J437" i="5"/>
  <c r="BK418" i="5"/>
  <c r="J371" i="5"/>
  <c r="J295" i="5"/>
  <c r="BK216" i="5"/>
  <c r="BK133" i="5"/>
  <c r="J778" i="6"/>
  <c r="J740" i="6"/>
  <c r="J689" i="6"/>
  <c r="BK639" i="6"/>
  <c r="J589" i="6"/>
  <c r="BK558" i="6"/>
  <c r="J522" i="6"/>
  <c r="BK494" i="6"/>
  <c r="J455" i="6"/>
  <c r="BK379" i="6"/>
  <c r="J281" i="6"/>
  <c r="BK155" i="6"/>
  <c r="J787" i="6"/>
  <c r="BK761" i="6"/>
  <c r="BK724" i="6"/>
  <c r="BK684" i="6"/>
  <c r="BK659" i="6"/>
  <c r="BK619" i="6"/>
  <c r="BK567" i="6"/>
  <c r="BK522" i="6"/>
  <c r="BK506" i="6"/>
  <c r="J470" i="6"/>
  <c r="J434" i="6"/>
  <c r="BK405" i="6"/>
  <c r="BK342" i="6"/>
  <c r="J248" i="6"/>
  <c r="BK198" i="6"/>
  <c r="BK186" i="6"/>
  <c r="P132" i="2" l="1"/>
  <c r="P198" i="2"/>
  <c r="R236" i="2"/>
  <c r="P267" i="2"/>
  <c r="P319" i="2"/>
  <c r="BK348" i="2"/>
  <c r="J348" i="2" s="1"/>
  <c r="J108" i="2" s="1"/>
  <c r="BK132" i="3"/>
  <c r="BK200" i="3"/>
  <c r="J200" i="3"/>
  <c r="J102" i="3"/>
  <c r="BK234" i="3"/>
  <c r="J234" i="3" s="1"/>
  <c r="J103" i="3" s="1"/>
  <c r="BK265" i="3"/>
  <c r="J265" i="3"/>
  <c r="J104" i="3"/>
  <c r="BK317" i="3"/>
  <c r="J317" i="3" s="1"/>
  <c r="J105" i="3" s="1"/>
  <c r="T346" i="3"/>
  <c r="T345" i="3"/>
  <c r="T133" i="4"/>
  <c r="P860" i="4"/>
  <c r="P942" i="4"/>
  <c r="P999" i="4"/>
  <c r="P1522" i="4"/>
  <c r="R1565" i="4"/>
  <c r="BK128" i="5"/>
  <c r="BK333" i="5"/>
  <c r="J333" i="5" s="1"/>
  <c r="J102" i="5" s="1"/>
  <c r="BK529" i="5"/>
  <c r="J529" i="5"/>
  <c r="J103" i="5"/>
  <c r="P133" i="6"/>
  <c r="P425" i="6"/>
  <c r="BK483" i="6"/>
  <c r="J483" i="6" s="1"/>
  <c r="J103" i="6" s="1"/>
  <c r="T499" i="6"/>
  <c r="BK760" i="6"/>
  <c r="J760" i="6" s="1"/>
  <c r="J106" i="6" s="1"/>
  <c r="T128" i="7"/>
  <c r="P336" i="7"/>
  <c r="R580" i="7"/>
  <c r="P130" i="8"/>
  <c r="BK260" i="8"/>
  <c r="J260" i="8"/>
  <c r="J102" i="8" s="1"/>
  <c r="P306" i="8"/>
  <c r="BK134" i="9"/>
  <c r="J134" i="9"/>
  <c r="J100" i="9" s="1"/>
  <c r="BK247" i="9"/>
  <c r="J247" i="9"/>
  <c r="J102" i="9"/>
  <c r="P260" i="9"/>
  <c r="P293" i="9"/>
  <c r="BK359" i="9"/>
  <c r="J359" i="9"/>
  <c r="J106" i="9" s="1"/>
  <c r="R426" i="9"/>
  <c r="R410" i="9"/>
  <c r="BK132" i="2"/>
  <c r="J132" i="2" s="1"/>
  <c r="J100" i="2" s="1"/>
  <c r="T198" i="2"/>
  <c r="T131" i="2" s="1"/>
  <c r="P236" i="2"/>
  <c r="R267" i="2"/>
  <c r="R319" i="2"/>
  <c r="R348" i="2"/>
  <c r="R347" i="2"/>
  <c r="R132" i="3"/>
  <c r="R200" i="3"/>
  <c r="R234" i="3"/>
  <c r="T265" i="3"/>
  <c r="T317" i="3"/>
  <c r="P346" i="3"/>
  <c r="P345" i="3"/>
  <c r="P133" i="4"/>
  <c r="P132" i="4"/>
  <c r="P131" i="4" s="1"/>
  <c r="AU99" i="1" s="1"/>
  <c r="T860" i="4"/>
  <c r="T942" i="4"/>
  <c r="T999" i="4"/>
  <c r="T1522" i="4"/>
  <c r="P1565" i="4"/>
  <c r="T128" i="5"/>
  <c r="R318" i="5"/>
  <c r="T333" i="5"/>
  <c r="T529" i="5"/>
  <c r="R133" i="6"/>
  <c r="BK425" i="6"/>
  <c r="J425" i="6" s="1"/>
  <c r="J102" i="6" s="1"/>
  <c r="R483" i="6"/>
  <c r="R499" i="6"/>
  <c r="R745" i="6"/>
  <c r="R760" i="6"/>
  <c r="BK128" i="7"/>
  <c r="BK336" i="7"/>
  <c r="J336" i="7"/>
  <c r="J102" i="7"/>
  <c r="BK580" i="7"/>
  <c r="J580" i="7" s="1"/>
  <c r="J103" i="7" s="1"/>
  <c r="BK130" i="8"/>
  <c r="J130" i="8" s="1"/>
  <c r="J100" i="8" s="1"/>
  <c r="T260" i="8"/>
  <c r="T134" i="9"/>
  <c r="R247" i="9"/>
  <c r="T260" i="9"/>
  <c r="P359" i="9"/>
  <c r="R132" i="2"/>
  <c r="BK198" i="2"/>
  <c r="J198" i="2" s="1"/>
  <c r="J102" i="2" s="1"/>
  <c r="BK236" i="2"/>
  <c r="J236" i="2" s="1"/>
  <c r="J103" i="2" s="1"/>
  <c r="BK267" i="2"/>
  <c r="J267" i="2"/>
  <c r="J104" i="2" s="1"/>
  <c r="BK319" i="2"/>
  <c r="J319" i="2"/>
  <c r="J105" i="2"/>
  <c r="T348" i="2"/>
  <c r="T347" i="2" s="1"/>
  <c r="P132" i="3"/>
  <c r="P200" i="3"/>
  <c r="P234" i="3"/>
  <c r="P265" i="3"/>
  <c r="R317" i="3"/>
  <c r="BK346" i="3"/>
  <c r="J346" i="3" s="1"/>
  <c r="J108" i="3" s="1"/>
  <c r="BK133" i="4"/>
  <c r="J133" i="4"/>
  <c r="J100" i="4"/>
  <c r="BK860" i="4"/>
  <c r="J860" i="4" s="1"/>
  <c r="J102" i="4" s="1"/>
  <c r="BK942" i="4"/>
  <c r="J942" i="4"/>
  <c r="J103" i="4" s="1"/>
  <c r="BK999" i="4"/>
  <c r="J999" i="4" s="1"/>
  <c r="J104" i="4" s="1"/>
  <c r="BK1522" i="4"/>
  <c r="J1522" i="4"/>
  <c r="J105" i="4"/>
  <c r="BK1565" i="4"/>
  <c r="J1565" i="4" s="1"/>
  <c r="J106" i="4" s="1"/>
  <c r="R128" i="5"/>
  <c r="P318" i="5"/>
  <c r="P127" i="5" s="1"/>
  <c r="P126" i="5" s="1"/>
  <c r="AU100" i="1" s="1"/>
  <c r="P333" i="5"/>
  <c r="P529" i="5"/>
  <c r="T133" i="6"/>
  <c r="T425" i="6"/>
  <c r="P483" i="6"/>
  <c r="T483" i="6"/>
  <c r="P499" i="6"/>
  <c r="BK745" i="6"/>
  <c r="J745" i="6" s="1"/>
  <c r="J105" i="6" s="1"/>
  <c r="T745" i="6"/>
  <c r="T760" i="6"/>
  <c r="R128" i="7"/>
  <c r="P320" i="7"/>
  <c r="T320" i="7"/>
  <c r="T336" i="7"/>
  <c r="T580" i="7"/>
  <c r="R130" i="8"/>
  <c r="P260" i="8"/>
  <c r="BK306" i="8"/>
  <c r="J306" i="8" s="1"/>
  <c r="J103" i="8" s="1"/>
  <c r="T306" i="8"/>
  <c r="P134" i="9"/>
  <c r="BK236" i="9"/>
  <c r="J236" i="9"/>
  <c r="J101" i="9" s="1"/>
  <c r="R236" i="9"/>
  <c r="P247" i="9"/>
  <c r="T247" i="9"/>
  <c r="R260" i="9"/>
  <c r="BK293" i="9"/>
  <c r="J293" i="9" s="1"/>
  <c r="J105" i="9" s="1"/>
  <c r="T293" i="9"/>
  <c r="R359" i="9"/>
  <c r="BK426" i="9"/>
  <c r="J426" i="9"/>
  <c r="J110" i="9" s="1"/>
  <c r="T426" i="9"/>
  <c r="T410" i="9"/>
  <c r="P123" i="10"/>
  <c r="T123" i="10"/>
  <c r="BK150" i="10"/>
  <c r="J150" i="10" s="1"/>
  <c r="J100" i="10" s="1"/>
  <c r="P150" i="10"/>
  <c r="T150" i="10"/>
  <c r="P172" i="10"/>
  <c r="R172" i="10"/>
  <c r="T132" i="2"/>
  <c r="R198" i="2"/>
  <c r="T236" i="2"/>
  <c r="T267" i="2"/>
  <c r="T319" i="2"/>
  <c r="P348" i="2"/>
  <c r="P347" i="2" s="1"/>
  <c r="T132" i="3"/>
  <c r="T200" i="3"/>
  <c r="T234" i="3"/>
  <c r="R265" i="3"/>
  <c r="P317" i="3"/>
  <c r="R346" i="3"/>
  <c r="R345" i="3"/>
  <c r="R133" i="4"/>
  <c r="R860" i="4"/>
  <c r="R942" i="4"/>
  <c r="R999" i="4"/>
  <c r="R1522" i="4"/>
  <c r="T1565" i="4"/>
  <c r="P128" i="5"/>
  <c r="BK318" i="5"/>
  <c r="J318" i="5"/>
  <c r="J101" i="5"/>
  <c r="T318" i="5"/>
  <c r="R333" i="5"/>
  <c r="R529" i="5"/>
  <c r="BK133" i="6"/>
  <c r="J133" i="6"/>
  <c r="J100" i="6" s="1"/>
  <c r="R425" i="6"/>
  <c r="BK499" i="6"/>
  <c r="J499" i="6"/>
  <c r="J104" i="6"/>
  <c r="P745" i="6"/>
  <c r="P760" i="6"/>
  <c r="P128" i="7"/>
  <c r="P127" i="7" s="1"/>
  <c r="P126" i="7" s="1"/>
  <c r="AU103" i="1" s="1"/>
  <c r="BK320" i="7"/>
  <c r="J320" i="7" s="1"/>
  <c r="J101" i="7" s="1"/>
  <c r="R320" i="7"/>
  <c r="R336" i="7"/>
  <c r="P580" i="7"/>
  <c r="T130" i="8"/>
  <c r="T129" i="8"/>
  <c r="T128" i="8" s="1"/>
  <c r="R260" i="8"/>
  <c r="R306" i="8"/>
  <c r="R134" i="9"/>
  <c r="P236" i="9"/>
  <c r="T236" i="9"/>
  <c r="BK260" i="9"/>
  <c r="J260" i="9" s="1"/>
  <c r="J103" i="9" s="1"/>
  <c r="R293" i="9"/>
  <c r="T359" i="9"/>
  <c r="P426" i="9"/>
  <c r="P410" i="9" s="1"/>
  <c r="BK123" i="10"/>
  <c r="J123" i="10"/>
  <c r="J98" i="10"/>
  <c r="R123" i="10"/>
  <c r="R150" i="10"/>
  <c r="BK172" i="10"/>
  <c r="J172" i="10" s="1"/>
  <c r="J101" i="10" s="1"/>
  <c r="T172" i="10"/>
  <c r="BK342" i="3"/>
  <c r="J342" i="3"/>
  <c r="J106" i="3" s="1"/>
  <c r="BK546" i="5"/>
  <c r="J546" i="5"/>
  <c r="J104" i="5"/>
  <c r="BK799" i="6"/>
  <c r="J799" i="6" s="1"/>
  <c r="J109" i="6" s="1"/>
  <c r="BK407" i="9"/>
  <c r="J407" i="9"/>
  <c r="J107" i="9"/>
  <c r="BK195" i="2"/>
  <c r="J195" i="2"/>
  <c r="J101" i="2" s="1"/>
  <c r="BK197" i="3"/>
  <c r="J197" i="3"/>
  <c r="J101" i="3"/>
  <c r="BK854" i="4"/>
  <c r="J854" i="4" s="1"/>
  <c r="J101" i="4" s="1"/>
  <c r="BK597" i="7"/>
  <c r="J597" i="7"/>
  <c r="J104" i="7"/>
  <c r="BK340" i="8"/>
  <c r="J340" i="8" s="1"/>
  <c r="J106" i="8" s="1"/>
  <c r="BK339" i="8"/>
  <c r="J339" i="8" s="1"/>
  <c r="J105" i="8" s="1"/>
  <c r="BK344" i="2"/>
  <c r="J344" i="2"/>
  <c r="J106" i="2"/>
  <c r="BK1625" i="4"/>
  <c r="J1625" i="4"/>
  <c r="J107" i="4" s="1"/>
  <c r="BK1629" i="4"/>
  <c r="J1629" i="4"/>
  <c r="J109" i="4"/>
  <c r="BK239" i="8"/>
  <c r="J239" i="8" s="1"/>
  <c r="J101" i="8" s="1"/>
  <c r="BK411" i="9"/>
  <c r="J411" i="9" s="1"/>
  <c r="J109" i="9" s="1"/>
  <c r="BK419" i="6"/>
  <c r="J419" i="6" s="1"/>
  <c r="J101" i="6" s="1"/>
  <c r="BK795" i="6"/>
  <c r="J795" i="6"/>
  <c r="J107" i="6"/>
  <c r="BK336" i="8"/>
  <c r="J336" i="8" s="1"/>
  <c r="J104" i="8" s="1"/>
  <c r="BK276" i="9"/>
  <c r="J276" i="9"/>
  <c r="J104" i="9" s="1"/>
  <c r="BK145" i="10"/>
  <c r="J145" i="10" s="1"/>
  <c r="J99" i="10" s="1"/>
  <c r="BE128" i="10"/>
  <c r="BE132" i="10"/>
  <c r="BE137" i="10"/>
  <c r="BE155" i="10"/>
  <c r="J89" i="10"/>
  <c r="BE124" i="10"/>
  <c r="BE151" i="10"/>
  <c r="BE159" i="10"/>
  <c r="E85" i="10"/>
  <c r="F92" i="10"/>
  <c r="BE141" i="10"/>
  <c r="BE146" i="10"/>
  <c r="BE163" i="10"/>
  <c r="BE166" i="10"/>
  <c r="BE173" i="10"/>
  <c r="BE177" i="10"/>
  <c r="J91" i="9"/>
  <c r="BE140" i="9"/>
  <c r="BE156" i="9"/>
  <c r="BE171" i="9"/>
  <c r="BE203" i="9"/>
  <c r="BE219" i="9"/>
  <c r="BE242" i="9"/>
  <c r="BE256" i="9"/>
  <c r="BE285" i="9"/>
  <c r="BE299" i="9"/>
  <c r="BE304" i="9"/>
  <c r="BE314" i="9"/>
  <c r="BE326" i="9"/>
  <c r="BE383" i="9"/>
  <c r="BE387" i="9"/>
  <c r="BE391" i="9"/>
  <c r="BE395" i="9"/>
  <c r="BE145" i="9"/>
  <c r="BE163" i="9"/>
  <c r="BE188" i="9"/>
  <c r="BE215" i="9"/>
  <c r="BE237" i="9"/>
  <c r="BE248" i="9"/>
  <c r="BE266" i="9"/>
  <c r="BE294" i="9"/>
  <c r="BE309" i="9"/>
  <c r="BE333" i="9"/>
  <c r="BE340" i="9"/>
  <c r="BE364" i="9"/>
  <c r="BE368" i="9"/>
  <c r="BE403" i="9"/>
  <c r="BE412" i="9"/>
  <c r="F94" i="9"/>
  <c r="E120" i="9"/>
  <c r="BE135" i="9"/>
  <c r="BE175" i="9"/>
  <c r="BE192" i="9"/>
  <c r="BE211" i="9"/>
  <c r="BE223" i="9"/>
  <c r="BE252" i="9"/>
  <c r="BE271" i="9"/>
  <c r="BE277" i="9"/>
  <c r="BE319" i="9"/>
  <c r="BE352" i="9"/>
  <c r="BE399" i="9"/>
  <c r="BE427" i="9"/>
  <c r="BE432" i="9"/>
  <c r="BE437" i="9"/>
  <c r="BE150" i="9"/>
  <c r="BE181" i="9"/>
  <c r="BE199" i="9"/>
  <c r="BE231" i="9"/>
  <c r="BE261" i="9"/>
  <c r="BE345" i="9"/>
  <c r="BE360" i="9"/>
  <c r="BE408" i="9"/>
  <c r="BE419" i="9"/>
  <c r="J128" i="7"/>
  <c r="J100" i="7"/>
  <c r="E85" i="8"/>
  <c r="BE168" i="8"/>
  <c r="BE220" i="8"/>
  <c r="BE261" i="8"/>
  <c r="BE311" i="8"/>
  <c r="F94" i="8"/>
  <c r="BE176" i="8"/>
  <c r="BE189" i="8"/>
  <c r="BE198" i="8"/>
  <c r="BE288" i="8"/>
  <c r="BE297" i="8"/>
  <c r="J91" i="8"/>
  <c r="BE131" i="8"/>
  <c r="BE139" i="8"/>
  <c r="BE148" i="8"/>
  <c r="BE158" i="8"/>
  <c r="BE185" i="8"/>
  <c r="BE212" i="8"/>
  <c r="BE216" i="8"/>
  <c r="BE224" i="8"/>
  <c r="BE240" i="8"/>
  <c r="BE315" i="8"/>
  <c r="BE328" i="8"/>
  <c r="BE332" i="8"/>
  <c r="BE337" i="8"/>
  <c r="BE341" i="8"/>
  <c r="BE350" i="8"/>
  <c r="BE202" i="8"/>
  <c r="BE234" i="8"/>
  <c r="BE250" i="8"/>
  <c r="BE270" i="8"/>
  <c r="BE279" i="8"/>
  <c r="BE307" i="8"/>
  <c r="BE324" i="8"/>
  <c r="J91" i="7"/>
  <c r="BE148" i="7"/>
  <c r="BE152" i="7"/>
  <c r="BE156" i="7"/>
  <c r="BE160" i="7"/>
  <c r="BE168" i="7"/>
  <c r="BE172" i="7"/>
  <c r="BE202" i="7"/>
  <c r="BE214" i="7"/>
  <c r="BE252" i="7"/>
  <c r="BE268" i="7"/>
  <c r="BE280" i="7"/>
  <c r="BE306" i="7"/>
  <c r="BE342" i="7"/>
  <c r="BE361" i="7"/>
  <c r="BE371" i="7"/>
  <c r="BE381" i="7"/>
  <c r="BE401" i="7"/>
  <c r="BE419" i="7"/>
  <c r="BE433" i="7"/>
  <c r="BE437" i="7"/>
  <c r="BE536" i="7"/>
  <c r="BE550" i="7"/>
  <c r="BE560" i="7"/>
  <c r="BE565" i="7"/>
  <c r="BE585" i="7"/>
  <c r="BE129" i="7"/>
  <c r="BE164" i="7"/>
  <c r="BE219" i="7"/>
  <c r="BE260" i="7"/>
  <c r="BE264" i="7"/>
  <c r="BE276" i="7"/>
  <c r="BE288" i="7"/>
  <c r="BE301" i="7"/>
  <c r="BE310" i="7"/>
  <c r="BE321" i="7"/>
  <c r="BE326" i="7"/>
  <c r="BE337" i="7"/>
  <c r="BE356" i="7"/>
  <c r="BE376" i="7"/>
  <c r="BE406" i="7"/>
  <c r="BE415" i="7"/>
  <c r="BE512" i="7"/>
  <c r="BE541" i="7"/>
  <c r="BE555" i="7"/>
  <c r="BE569" i="7"/>
  <c r="BE598" i="7"/>
  <c r="E85" i="7"/>
  <c r="F94" i="7"/>
  <c r="BE133" i="7"/>
  <c r="BE184" i="7"/>
  <c r="BE272" i="7"/>
  <c r="BE292" i="7"/>
  <c r="BE297" i="7"/>
  <c r="BE315" i="7"/>
  <c r="BE331" i="7"/>
  <c r="BE366" i="7"/>
  <c r="BE396" i="7"/>
  <c r="BE410" i="7"/>
  <c r="BE424" i="7"/>
  <c r="BE428" i="7"/>
  <c r="BE447" i="7"/>
  <c r="BE452" i="7"/>
  <c r="BE457" i="7"/>
  <c r="BE462" i="7"/>
  <c r="BE472" i="7"/>
  <c r="BE477" i="7"/>
  <c r="BE502" i="7"/>
  <c r="BE507" i="7"/>
  <c r="BE522" i="7"/>
  <c r="BE527" i="7"/>
  <c r="BE137" i="7"/>
  <c r="BE142" i="7"/>
  <c r="BE228" i="7"/>
  <c r="BE256" i="7"/>
  <c r="BE347" i="7"/>
  <c r="BE386" i="7"/>
  <c r="BE391" i="7"/>
  <c r="BE443" i="7"/>
  <c r="BE467" i="7"/>
  <c r="BE482" i="7"/>
  <c r="BE487" i="7"/>
  <c r="BE492" i="7"/>
  <c r="BE497" i="7"/>
  <c r="BE517" i="7"/>
  <c r="BE531" i="7"/>
  <c r="BE546" i="7"/>
  <c r="BE575" i="7"/>
  <c r="BE581" i="7"/>
  <c r="BE589" i="7"/>
  <c r="BE593" i="7"/>
  <c r="J128" i="5"/>
  <c r="J100" i="5" s="1"/>
  <c r="J91" i="6"/>
  <c r="E119" i="6"/>
  <c r="F128" i="6"/>
  <c r="BE155" i="6"/>
  <c r="BE178" i="6"/>
  <c r="BE186" i="6"/>
  <c r="BE211" i="6"/>
  <c r="BE248" i="6"/>
  <c r="BE334" i="6"/>
  <c r="BE342" i="6"/>
  <c r="BE391" i="6"/>
  <c r="BE414" i="6"/>
  <c r="BE455" i="6"/>
  <c r="BE470" i="6"/>
  <c r="BE489" i="6"/>
  <c r="BE500" i="6"/>
  <c r="BE509" i="6"/>
  <c r="BE553" i="6"/>
  <c r="BE577" i="6"/>
  <c r="BE610" i="6"/>
  <c r="BE639" i="6"/>
  <c r="BE654" i="6"/>
  <c r="BE689" i="6"/>
  <c r="BE699" i="6"/>
  <c r="BE182" i="6"/>
  <c r="BE190" i="6"/>
  <c r="BE281" i="6"/>
  <c r="BE362" i="6"/>
  <c r="BE366" i="6"/>
  <c r="BE426" i="6"/>
  <c r="BE434" i="6"/>
  <c r="BE445" i="6"/>
  <c r="BE450" i="6"/>
  <c r="BE484" i="6"/>
  <c r="BE527" i="6"/>
  <c r="BE532" i="6"/>
  <c r="BE558" i="6"/>
  <c r="BE572" i="6"/>
  <c r="BE595" i="6"/>
  <c r="BE624" i="6"/>
  <c r="BE634" i="6"/>
  <c r="BE649" i="6"/>
  <c r="BE659" i="6"/>
  <c r="BE674" i="6"/>
  <c r="BE719" i="6"/>
  <c r="BE761" i="6"/>
  <c r="BE774" i="6"/>
  <c r="BE791" i="6"/>
  <c r="BE800" i="6"/>
  <c r="BE134" i="6"/>
  <c r="BE139" i="6"/>
  <c r="BE145" i="6"/>
  <c r="BE150" i="6"/>
  <c r="BE163" i="6"/>
  <c r="BE194" i="6"/>
  <c r="BE202" i="6"/>
  <c r="BE264" i="6"/>
  <c r="BE268" i="6"/>
  <c r="BE346" i="6"/>
  <c r="BE350" i="6"/>
  <c r="BE354" i="6"/>
  <c r="BE379" i="6"/>
  <c r="BE395" i="6"/>
  <c r="BE460" i="6"/>
  <c r="BE475" i="6"/>
  <c r="BE494" i="6"/>
  <c r="BE518" i="6"/>
  <c r="BE522" i="6"/>
  <c r="BE543" i="6"/>
  <c r="BE548" i="6"/>
  <c r="BE563" i="6"/>
  <c r="BE583" i="6"/>
  <c r="BE589" i="6"/>
  <c r="BE600" i="6"/>
  <c r="BE614" i="6"/>
  <c r="BE629" i="6"/>
  <c r="BE664" i="6"/>
  <c r="BE669" i="6"/>
  <c r="BE679" i="6"/>
  <c r="BE684" i="6"/>
  <c r="BE694" i="6"/>
  <c r="BE704" i="6"/>
  <c r="BE714" i="6"/>
  <c r="BE724" i="6"/>
  <c r="BE729" i="6"/>
  <c r="BE734" i="6"/>
  <c r="BE740" i="6"/>
  <c r="BE746" i="6"/>
  <c r="BE765" i="6"/>
  <c r="BE787" i="6"/>
  <c r="BE159" i="6"/>
  <c r="BE170" i="6"/>
  <c r="BE198" i="6"/>
  <c r="BE207" i="6"/>
  <c r="BE301" i="6"/>
  <c r="BE338" i="6"/>
  <c r="BE358" i="6"/>
  <c r="BE383" i="6"/>
  <c r="BE400" i="6"/>
  <c r="BE405" i="6"/>
  <c r="BE409" i="6"/>
  <c r="BE420" i="6"/>
  <c r="BE440" i="6"/>
  <c r="BE465" i="6"/>
  <c r="BE506" i="6"/>
  <c r="BE513" i="6"/>
  <c r="BE538" i="6"/>
  <c r="BE567" i="6"/>
  <c r="BE605" i="6"/>
  <c r="BE619" i="6"/>
  <c r="BE644" i="6"/>
  <c r="BE709" i="6"/>
  <c r="BE751" i="6"/>
  <c r="BE755" i="6"/>
  <c r="BE778" i="6"/>
  <c r="BE796" i="6"/>
  <c r="F123" i="5"/>
  <c r="BE137" i="5"/>
  <c r="BE158" i="5"/>
  <c r="BE170" i="5"/>
  <c r="BE182" i="5"/>
  <c r="BE250" i="5"/>
  <c r="BE254" i="5"/>
  <c r="BE286" i="5"/>
  <c r="BE313" i="5"/>
  <c r="BE319" i="5"/>
  <c r="BE334" i="5"/>
  <c r="BE339" i="5"/>
  <c r="BE376" i="5"/>
  <c r="BE403" i="5"/>
  <c r="BE462" i="5"/>
  <c r="BE487" i="5"/>
  <c r="E114" i="5"/>
  <c r="J120" i="5"/>
  <c r="BE142" i="5"/>
  <c r="BE166" i="5"/>
  <c r="BE174" i="5"/>
  <c r="BE194" i="5"/>
  <c r="BE206" i="5"/>
  <c r="BE211" i="5"/>
  <c r="BE262" i="5"/>
  <c r="BE266" i="5"/>
  <c r="BE274" i="5"/>
  <c r="BE278" i="5"/>
  <c r="BE290" i="5"/>
  <c r="BE299" i="5"/>
  <c r="BE324" i="5"/>
  <c r="BE344" i="5"/>
  <c r="BE356" i="5"/>
  <c r="BE371" i="5"/>
  <c r="BE385" i="5"/>
  <c r="BE418" i="5"/>
  <c r="BE422" i="5"/>
  <c r="BE427" i="5"/>
  <c r="BE442" i="5"/>
  <c r="BE467" i="5"/>
  <c r="BE477" i="5"/>
  <c r="BE530" i="5"/>
  <c r="BE538" i="5"/>
  <c r="BE547" i="5"/>
  <c r="BE133" i="5"/>
  <c r="BE147" i="5"/>
  <c r="BE178" i="5"/>
  <c r="BE270" i="5"/>
  <c r="BE295" i="5"/>
  <c r="BE308" i="5"/>
  <c r="BE329" i="5"/>
  <c r="BE361" i="5"/>
  <c r="BE381" i="5"/>
  <c r="BE390" i="5"/>
  <c r="BE399" i="5"/>
  <c r="BE408" i="5"/>
  <c r="BE437" i="5"/>
  <c r="BE452" i="5"/>
  <c r="BE457" i="5"/>
  <c r="BE482" i="5"/>
  <c r="BE492" i="5"/>
  <c r="BE496" i="5"/>
  <c r="BE511" i="5"/>
  <c r="BE515" i="5"/>
  <c r="BE519" i="5"/>
  <c r="BE534" i="5"/>
  <c r="BE129" i="5"/>
  <c r="BE162" i="5"/>
  <c r="BE216" i="5"/>
  <c r="BE231" i="5"/>
  <c r="BE258" i="5"/>
  <c r="BE304" i="5"/>
  <c r="BE351" i="5"/>
  <c r="BE366" i="5"/>
  <c r="BE394" i="5"/>
  <c r="BE412" i="5"/>
  <c r="BE432" i="5"/>
  <c r="BE447" i="5"/>
  <c r="BE472" i="5"/>
  <c r="BE501" i="5"/>
  <c r="BE506" i="5"/>
  <c r="BE524" i="5"/>
  <c r="BE542" i="5"/>
  <c r="J132" i="3"/>
  <c r="J100" i="3"/>
  <c r="E119" i="4"/>
  <c r="F128" i="4"/>
  <c r="BE154" i="4"/>
  <c r="BE191" i="4"/>
  <c r="BE205" i="4"/>
  <c r="BE269" i="4"/>
  <c r="BE308" i="4"/>
  <c r="BE494" i="4"/>
  <c r="BE765" i="4"/>
  <c r="BE773" i="4"/>
  <c r="BE824" i="4"/>
  <c r="BE861" i="4"/>
  <c r="BE903" i="4"/>
  <c r="BE948" i="4"/>
  <c r="BE967" i="4"/>
  <c r="BE1005" i="4"/>
  <c r="BE1014" i="4"/>
  <c r="BE1036" i="4"/>
  <c r="BE1090" i="4"/>
  <c r="BE1100" i="4"/>
  <c r="BE1130" i="4"/>
  <c r="BE1140" i="4"/>
  <c r="BE1150" i="4"/>
  <c r="BE1160" i="4"/>
  <c r="BE1170" i="4"/>
  <c r="BE1191" i="4"/>
  <c r="BE1228" i="4"/>
  <c r="BE1241" i="4"/>
  <c r="BE1248" i="4"/>
  <c r="BE1263" i="4"/>
  <c r="BE1272" i="4"/>
  <c r="BE1286" i="4"/>
  <c r="BE1316" i="4"/>
  <c r="BE1326" i="4"/>
  <c r="BE1341" i="4"/>
  <c r="BE1356" i="4"/>
  <c r="BE1370" i="4"/>
  <c r="BE1381" i="4"/>
  <c r="BE1392" i="4"/>
  <c r="BE1417" i="4"/>
  <c r="BE1437" i="4"/>
  <c r="BE1456" i="4"/>
  <c r="BE1486" i="4"/>
  <c r="BE1502" i="4"/>
  <c r="BE1528" i="4"/>
  <c r="BE1550" i="4"/>
  <c r="BE164" i="4"/>
  <c r="BE186" i="4"/>
  <c r="BE196" i="4"/>
  <c r="BE209" i="4"/>
  <c r="BE304" i="4"/>
  <c r="BE312" i="4"/>
  <c r="BE320" i="4"/>
  <c r="BE769" i="4"/>
  <c r="BE785" i="4"/>
  <c r="BE793" i="4"/>
  <c r="BE836" i="4"/>
  <c r="BE855" i="4"/>
  <c r="BE908" i="4"/>
  <c r="BE943" i="4"/>
  <c r="BE1019" i="4"/>
  <c r="BE1023" i="4"/>
  <c r="BE1041" i="4"/>
  <c r="BE1045" i="4"/>
  <c r="BE1070" i="4"/>
  <c r="BE1110" i="4"/>
  <c r="BE1125" i="4"/>
  <c r="BE1135" i="4"/>
  <c r="BE1145" i="4"/>
  <c r="BE1165" i="4"/>
  <c r="BE1175" i="4"/>
  <c r="BE1186" i="4"/>
  <c r="BE1207" i="4"/>
  <c r="BE1218" i="4"/>
  <c r="BE1233" i="4"/>
  <c r="BE1253" i="4"/>
  <c r="BE1306" i="4"/>
  <c r="BE1311" i="4"/>
  <c r="BE1351" i="4"/>
  <c r="BE1397" i="4"/>
  <c r="BE1422" i="4"/>
  <c r="BE1432" i="4"/>
  <c r="BE1447" i="4"/>
  <c r="BE1466" i="4"/>
  <c r="BE1476" i="4"/>
  <c r="BE1512" i="4"/>
  <c r="BE1523" i="4"/>
  <c r="BE1537" i="4"/>
  <c r="BE1570" i="4"/>
  <c r="BE1574" i="4"/>
  <c r="BE1584" i="4"/>
  <c r="BE1609" i="4"/>
  <c r="BE1630" i="4"/>
  <c r="J125" i="4"/>
  <c r="BE138" i="4"/>
  <c r="BE148" i="4"/>
  <c r="BE171" i="4"/>
  <c r="BE201" i="4"/>
  <c r="BE324" i="4"/>
  <c r="BE575" i="4"/>
  <c r="BE761" i="4"/>
  <c r="BE777" i="4"/>
  <c r="BE813" i="4"/>
  <c r="BE828" i="4"/>
  <c r="BE869" i="4"/>
  <c r="BE898" i="4"/>
  <c r="BE913" i="4"/>
  <c r="BE925" i="4"/>
  <c r="BE983" i="4"/>
  <c r="BE994" i="4"/>
  <c r="BE1055" i="4"/>
  <c r="BE1075" i="4"/>
  <c r="BE1085" i="4"/>
  <c r="BE1155" i="4"/>
  <c r="BE1196" i="4"/>
  <c r="BE1213" i="4"/>
  <c r="BE1258" i="4"/>
  <c r="BE1277" i="4"/>
  <c r="BE1291" i="4"/>
  <c r="BE1346" i="4"/>
  <c r="BE1365" i="4"/>
  <c r="BE1375" i="4"/>
  <c r="BE1386" i="4"/>
  <c r="BE1407" i="4"/>
  <c r="BE1412" i="4"/>
  <c r="BE1442" i="4"/>
  <c r="BE1461" i="4"/>
  <c r="BE1471" i="4"/>
  <c r="BE1481" i="4"/>
  <c r="BE1491" i="4"/>
  <c r="BE1497" i="4"/>
  <c r="BE1532" i="4"/>
  <c r="BE1545" i="4"/>
  <c r="BE1555" i="4"/>
  <c r="BE1590" i="4"/>
  <c r="BE1613" i="4"/>
  <c r="BE1617" i="4"/>
  <c r="BE134" i="4"/>
  <c r="BE143" i="4"/>
  <c r="BE159" i="4"/>
  <c r="BE176" i="4"/>
  <c r="BE181" i="4"/>
  <c r="BE255" i="4"/>
  <c r="BE275" i="4"/>
  <c r="BE296" i="4"/>
  <c r="BE300" i="4"/>
  <c r="BE316" i="4"/>
  <c r="BE405" i="4"/>
  <c r="BE490" i="4"/>
  <c r="BE499" i="4"/>
  <c r="BE685" i="4"/>
  <c r="BE781" i="4"/>
  <c r="BE789" i="4"/>
  <c r="BE809" i="4"/>
  <c r="BE832" i="4"/>
  <c r="BE840" i="4"/>
  <c r="BE847" i="4"/>
  <c r="BE878" i="4"/>
  <c r="BE883" i="4"/>
  <c r="BE888" i="4"/>
  <c r="BE893" i="4"/>
  <c r="BE920" i="4"/>
  <c r="BE932" i="4"/>
  <c r="BE953" i="4"/>
  <c r="BE958" i="4"/>
  <c r="BE972" i="4"/>
  <c r="BE978" i="4"/>
  <c r="BE988" i="4"/>
  <c r="BE1000" i="4"/>
  <c r="BE1011" i="4"/>
  <c r="BE1028" i="4"/>
  <c r="BE1032" i="4"/>
  <c r="BE1050" i="4"/>
  <c r="BE1060" i="4"/>
  <c r="BE1065" i="4"/>
  <c r="BE1080" i="4"/>
  <c r="BE1095" i="4"/>
  <c r="BE1105" i="4"/>
  <c r="BE1115" i="4"/>
  <c r="BE1120" i="4"/>
  <c r="BE1181" i="4"/>
  <c r="BE1201" i="4"/>
  <c r="BE1223" i="4"/>
  <c r="BE1268" i="4"/>
  <c r="BE1282" i="4"/>
  <c r="BE1296" i="4"/>
  <c r="BE1301" i="4"/>
  <c r="BE1321" i="4"/>
  <c r="BE1331" i="4"/>
  <c r="BE1336" i="4"/>
  <c r="BE1360" i="4"/>
  <c r="BE1402" i="4"/>
  <c r="BE1427" i="4"/>
  <c r="BE1451" i="4"/>
  <c r="BE1507" i="4"/>
  <c r="BE1517" i="4"/>
  <c r="BE1541" i="4"/>
  <c r="BE1560" i="4"/>
  <c r="BE1566" i="4"/>
  <c r="BE1578" i="4"/>
  <c r="BE1603" i="4"/>
  <c r="BE1621" i="4"/>
  <c r="BE1626" i="4"/>
  <c r="E85" i="3"/>
  <c r="J91" i="3"/>
  <c r="BE173" i="3"/>
  <c r="BE177" i="3"/>
  <c r="BE186" i="3"/>
  <c r="BE189" i="3"/>
  <c r="BE205" i="3"/>
  <c r="BE212" i="3"/>
  <c r="BE245" i="3"/>
  <c r="BE249" i="3"/>
  <c r="BE266" i="3"/>
  <c r="BE282" i="3"/>
  <c r="BE288" i="3"/>
  <c r="BE301" i="3"/>
  <c r="BE309" i="3"/>
  <c r="BE311" i="3"/>
  <c r="BE330" i="3"/>
  <c r="BE133" i="3"/>
  <c r="BE154" i="3"/>
  <c r="BE158" i="3"/>
  <c r="BE192" i="3"/>
  <c r="BE198" i="3"/>
  <c r="BE201" i="3"/>
  <c r="BE223" i="3"/>
  <c r="BE232" i="3"/>
  <c r="BE238" i="3"/>
  <c r="BE243" i="3"/>
  <c r="BE253" i="3"/>
  <c r="BE259" i="3"/>
  <c r="BE272" i="3"/>
  <c r="BE280" i="3"/>
  <c r="BE285" i="3"/>
  <c r="BE295" i="3"/>
  <c r="F94" i="3"/>
  <c r="BE138" i="3"/>
  <c r="BE141" i="3"/>
  <c r="BE143" i="3"/>
  <c r="BE149" i="3"/>
  <c r="BE151" i="3"/>
  <c r="BE166" i="3"/>
  <c r="BE183" i="3"/>
  <c r="BE215" i="3"/>
  <c r="BE217" i="3"/>
  <c r="BE221" i="3"/>
  <c r="BE225" i="3"/>
  <c r="BE235" i="3"/>
  <c r="BE241" i="3"/>
  <c r="BE251" i="3"/>
  <c r="BE276" i="3"/>
  <c r="BE292" i="3"/>
  <c r="BE298" i="3"/>
  <c r="BE303" i="3"/>
  <c r="BE306" i="3"/>
  <c r="BE315" i="3"/>
  <c r="BE318" i="3"/>
  <c r="BE326" i="3"/>
  <c r="BE334" i="3"/>
  <c r="BE338" i="3"/>
  <c r="BE135" i="3"/>
  <c r="BE147" i="3"/>
  <c r="BE162" i="3"/>
  <c r="BE170" i="3"/>
  <c r="BE180" i="3"/>
  <c r="BE194" i="3"/>
  <c r="BE208" i="3"/>
  <c r="BE227" i="3"/>
  <c r="BE229" i="3"/>
  <c r="BE247" i="3"/>
  <c r="BE255" i="3"/>
  <c r="BE257" i="3"/>
  <c r="BE261" i="3"/>
  <c r="BE263" i="3"/>
  <c r="BE268" i="3"/>
  <c r="BE270" i="3"/>
  <c r="BE274" i="3"/>
  <c r="BE278" i="3"/>
  <c r="BE322" i="3"/>
  <c r="BE343" i="3"/>
  <c r="BE347" i="3"/>
  <c r="BE349" i="3"/>
  <c r="F94" i="2"/>
  <c r="BE156" i="2"/>
  <c r="BE160" i="2"/>
  <c r="BE178" i="2"/>
  <c r="BE181" i="2"/>
  <c r="BE190" i="2"/>
  <c r="BE196" i="2"/>
  <c r="BE206" i="2"/>
  <c r="BE215" i="2"/>
  <c r="BE219" i="2"/>
  <c r="BE225" i="2"/>
  <c r="BE243" i="2"/>
  <c r="BE245" i="2"/>
  <c r="BE253" i="2"/>
  <c r="BE259" i="2"/>
  <c r="BE265" i="2"/>
  <c r="BE282" i="2"/>
  <c r="BE285" i="2"/>
  <c r="BE340" i="2"/>
  <c r="BE345" i="2"/>
  <c r="E85" i="2"/>
  <c r="J91" i="2"/>
  <c r="BE164" i="2"/>
  <c r="BE187" i="2"/>
  <c r="BE192" i="2"/>
  <c r="BE203" i="2"/>
  <c r="BE210" i="2"/>
  <c r="BE223" i="2"/>
  <c r="BE247" i="2"/>
  <c r="BE249" i="2"/>
  <c r="BE251" i="2"/>
  <c r="BE255" i="2"/>
  <c r="BE263" i="2"/>
  <c r="BE270" i="2"/>
  <c r="BE274" i="2"/>
  <c r="BE289" i="2"/>
  <c r="BE303" i="2"/>
  <c r="BE308" i="2"/>
  <c r="BE320" i="2"/>
  <c r="BE332" i="2"/>
  <c r="BE336" i="2"/>
  <c r="BE349" i="2"/>
  <c r="BE351" i="2"/>
  <c r="BE133" i="2"/>
  <c r="BE139" i="2"/>
  <c r="BE149" i="2"/>
  <c r="BE171" i="2"/>
  <c r="BE184" i="2"/>
  <c r="BE213" i="2"/>
  <c r="BE221" i="2"/>
  <c r="BE228" i="2"/>
  <c r="BE231" i="2"/>
  <c r="BE233" i="2"/>
  <c r="BE237" i="2"/>
  <c r="BE257" i="2"/>
  <c r="BE276" i="2"/>
  <c r="BE278" i="2"/>
  <c r="BE280" i="2"/>
  <c r="BE293" i="2"/>
  <c r="BE296" i="2"/>
  <c r="BE299" i="2"/>
  <c r="BE305" i="2"/>
  <c r="BE311" i="2"/>
  <c r="BE313" i="2"/>
  <c r="BE324" i="2"/>
  <c r="BE136" i="2"/>
  <c r="BE141" i="2"/>
  <c r="BE145" i="2"/>
  <c r="BE147" i="2"/>
  <c r="BE152" i="2"/>
  <c r="BE168" i="2"/>
  <c r="BE175" i="2"/>
  <c r="BE199" i="2"/>
  <c r="BE240" i="2"/>
  <c r="BE261" i="2"/>
  <c r="BE268" i="2"/>
  <c r="BE272" i="2"/>
  <c r="BE315" i="2"/>
  <c r="BE328" i="2"/>
  <c r="F36" i="2"/>
  <c r="BA96" i="1" s="1"/>
  <c r="F39" i="3"/>
  <c r="BD97" i="1" s="1"/>
  <c r="F37" i="4"/>
  <c r="BB99" i="1"/>
  <c r="J36" i="5"/>
  <c r="AW100" i="1"/>
  <c r="F39" i="6"/>
  <c r="BD102" i="1" s="1"/>
  <c r="F38" i="6"/>
  <c r="BC102" i="1" s="1"/>
  <c r="F37" i="7"/>
  <c r="BB103" i="1" s="1"/>
  <c r="J36" i="7"/>
  <c r="AW103" i="1" s="1"/>
  <c r="F37" i="8"/>
  <c r="BB105" i="1"/>
  <c r="F38" i="8"/>
  <c r="BC105" i="1"/>
  <c r="F38" i="9"/>
  <c r="BC106" i="1" s="1"/>
  <c r="F34" i="10"/>
  <c r="BA107" i="1" s="1"/>
  <c r="J36" i="2"/>
  <c r="AW96" i="1" s="1"/>
  <c r="J36" i="3"/>
  <c r="AW97" i="1" s="1"/>
  <c r="F37" i="3"/>
  <c r="BB97" i="1"/>
  <c r="F36" i="4"/>
  <c r="BA99" i="1"/>
  <c r="F38" i="4"/>
  <c r="BC99" i="1" s="1"/>
  <c r="F39" i="5"/>
  <c r="BD100" i="1" s="1"/>
  <c r="F37" i="6"/>
  <c r="BB102" i="1" s="1"/>
  <c r="F38" i="7"/>
  <c r="BC103" i="1" s="1"/>
  <c r="F39" i="8"/>
  <c r="BD105" i="1"/>
  <c r="F39" i="9"/>
  <c r="BD106" i="1"/>
  <c r="F36" i="9"/>
  <c r="BA106" i="1" s="1"/>
  <c r="F35" i="10"/>
  <c r="BB107" i="1" s="1"/>
  <c r="J34" i="10"/>
  <c r="AW107" i="1" s="1"/>
  <c r="AS94" i="1"/>
  <c r="F37" i="2"/>
  <c r="BB96" i="1"/>
  <c r="F39" i="2"/>
  <c r="BD96" i="1"/>
  <c r="F38" i="3"/>
  <c r="BC97" i="1" s="1"/>
  <c r="J36" i="4"/>
  <c r="AW99" i="1"/>
  <c r="F37" i="5"/>
  <c r="BB100" i="1"/>
  <c r="F38" i="5"/>
  <c r="BC100" i="1"/>
  <c r="J36" i="6"/>
  <c r="AW102" i="1"/>
  <c r="F39" i="7"/>
  <c r="BD103" i="1"/>
  <c r="J36" i="8"/>
  <c r="AW105" i="1" s="1"/>
  <c r="F37" i="9"/>
  <c r="BB106" i="1"/>
  <c r="F36" i="10"/>
  <c r="BC107" i="1"/>
  <c r="F38" i="2"/>
  <c r="BC96" i="1"/>
  <c r="F36" i="3"/>
  <c r="BA97" i="1" s="1"/>
  <c r="F39" i="4"/>
  <c r="BD99" i="1"/>
  <c r="F36" i="5"/>
  <c r="BA100" i="1" s="1"/>
  <c r="F36" i="6"/>
  <c r="BA102" i="1"/>
  <c r="F36" i="7"/>
  <c r="BA103" i="1"/>
  <c r="F36" i="8"/>
  <c r="BA105" i="1"/>
  <c r="J36" i="9"/>
  <c r="AW106" i="1" s="1"/>
  <c r="F37" i="10"/>
  <c r="BD107" i="1"/>
  <c r="T130" i="2" l="1"/>
  <c r="BK131" i="2"/>
  <c r="J131" i="2" s="1"/>
  <c r="J99" i="2" s="1"/>
  <c r="BK129" i="8"/>
  <c r="J129" i="8" s="1"/>
  <c r="J99" i="8" s="1"/>
  <c r="BK410" i="9"/>
  <c r="J410" i="9" s="1"/>
  <c r="J108" i="9" s="1"/>
  <c r="R122" i="10"/>
  <c r="R121" i="10"/>
  <c r="R129" i="8"/>
  <c r="R128" i="8"/>
  <c r="R132" i="6"/>
  <c r="R131" i="6"/>
  <c r="R131" i="3"/>
  <c r="R130" i="3"/>
  <c r="P132" i="6"/>
  <c r="P131" i="6"/>
  <c r="AU102" i="1" s="1"/>
  <c r="AU101" i="1" s="1"/>
  <c r="T122" i="10"/>
  <c r="T121" i="10"/>
  <c r="T133" i="9"/>
  <c r="T132" i="9"/>
  <c r="T127" i="7"/>
  <c r="T126" i="7" s="1"/>
  <c r="BK127" i="5"/>
  <c r="BK126" i="5" s="1"/>
  <c r="J126" i="5" s="1"/>
  <c r="J98" i="5" s="1"/>
  <c r="R133" i="9"/>
  <c r="R132" i="9" s="1"/>
  <c r="R132" i="4"/>
  <c r="R131" i="4"/>
  <c r="T131" i="3"/>
  <c r="T130" i="3"/>
  <c r="P122" i="10"/>
  <c r="P121" i="10" s="1"/>
  <c r="AU107" i="1" s="1"/>
  <c r="T132" i="6"/>
  <c r="T131" i="6"/>
  <c r="R127" i="5"/>
  <c r="R126" i="5"/>
  <c r="BK127" i="7"/>
  <c r="BK126" i="7" s="1"/>
  <c r="J126" i="7" s="1"/>
  <c r="J98" i="7" s="1"/>
  <c r="P129" i="8"/>
  <c r="P128" i="8"/>
  <c r="AU105" i="1" s="1"/>
  <c r="T132" i="4"/>
  <c r="T131" i="4" s="1"/>
  <c r="P133" i="9"/>
  <c r="P132" i="9" s="1"/>
  <c r="AU106" i="1" s="1"/>
  <c r="R127" i="7"/>
  <c r="R126" i="7" s="1"/>
  <c r="P131" i="3"/>
  <c r="P130" i="3"/>
  <c r="AU97" i="1"/>
  <c r="R131" i="2"/>
  <c r="R130" i="2" s="1"/>
  <c r="T127" i="5"/>
  <c r="T126" i="5" s="1"/>
  <c r="BK131" i="3"/>
  <c r="J131" i="3" s="1"/>
  <c r="J99" i="3" s="1"/>
  <c r="P131" i="2"/>
  <c r="P130" i="2" s="1"/>
  <c r="AU96" i="1" s="1"/>
  <c r="BK345" i="3"/>
  <c r="J345" i="3"/>
  <c r="J107" i="3"/>
  <c r="BK132" i="4"/>
  <c r="J132" i="4"/>
  <c r="J99" i="4" s="1"/>
  <c r="BK1628" i="4"/>
  <c r="J1628" i="4" s="1"/>
  <c r="J108" i="4" s="1"/>
  <c r="BK132" i="6"/>
  <c r="J132" i="6" s="1"/>
  <c r="J99" i="6" s="1"/>
  <c r="BK347" i="2"/>
  <c r="BK130" i="2" s="1"/>
  <c r="J130" i="2" s="1"/>
  <c r="J32" i="2" s="1"/>
  <c r="AG96" i="1" s="1"/>
  <c r="J347" i="2"/>
  <c r="J107" i="2"/>
  <c r="BK798" i="6"/>
  <c r="J798" i="6"/>
  <c r="J108" i="6" s="1"/>
  <c r="BK133" i="9"/>
  <c r="J133" i="9" s="1"/>
  <c r="J99" i="9" s="1"/>
  <c r="BK122" i="10"/>
  <c r="BK121" i="10" s="1"/>
  <c r="J121" i="10" s="1"/>
  <c r="J30" i="10" s="1"/>
  <c r="AG107" i="1" s="1"/>
  <c r="AN107" i="1" s="1"/>
  <c r="BK128" i="8"/>
  <c r="J128" i="8"/>
  <c r="J98" i="8"/>
  <c r="AU98" i="1"/>
  <c r="F35" i="2"/>
  <c r="AZ96" i="1" s="1"/>
  <c r="J35" i="4"/>
  <c r="AV99" i="1" s="1"/>
  <c r="AT99" i="1" s="1"/>
  <c r="F35" i="8"/>
  <c r="AZ105" i="1"/>
  <c r="BD104" i="1"/>
  <c r="F35" i="9"/>
  <c r="AZ106" i="1"/>
  <c r="BB95" i="1"/>
  <c r="AX95" i="1" s="1"/>
  <c r="BC95" i="1"/>
  <c r="AY95" i="1" s="1"/>
  <c r="BD95" i="1"/>
  <c r="BA95" i="1"/>
  <c r="AW95" i="1"/>
  <c r="F35" i="3"/>
  <c r="AZ97" i="1" s="1"/>
  <c r="BA98" i="1"/>
  <c r="AW98" i="1" s="1"/>
  <c r="BD98" i="1"/>
  <c r="J35" i="5"/>
  <c r="AV100" i="1" s="1"/>
  <c r="AT100" i="1" s="1"/>
  <c r="J35" i="6"/>
  <c r="AV102" i="1"/>
  <c r="AT102" i="1"/>
  <c r="BD101" i="1"/>
  <c r="BB101" i="1"/>
  <c r="AX101" i="1" s="1"/>
  <c r="BA101" i="1"/>
  <c r="AW101" i="1" s="1"/>
  <c r="F35" i="7"/>
  <c r="AZ103" i="1"/>
  <c r="F33" i="10"/>
  <c r="AZ107" i="1"/>
  <c r="J35" i="2"/>
  <c r="AV96" i="1"/>
  <c r="AT96" i="1"/>
  <c r="F35" i="4"/>
  <c r="AZ99" i="1"/>
  <c r="J35" i="8"/>
  <c r="AV105" i="1"/>
  <c r="AT105" i="1" s="1"/>
  <c r="BB104" i="1"/>
  <c r="AX104" i="1"/>
  <c r="BC104" i="1"/>
  <c r="AY104" i="1"/>
  <c r="BA104" i="1"/>
  <c r="AW104" i="1"/>
  <c r="J35" i="9"/>
  <c r="AV106" i="1" s="1"/>
  <c r="AT106" i="1" s="1"/>
  <c r="J35" i="3"/>
  <c r="AV97" i="1"/>
  <c r="AT97" i="1" s="1"/>
  <c r="BC98" i="1"/>
  <c r="AY98" i="1"/>
  <c r="BB98" i="1"/>
  <c r="AX98" i="1"/>
  <c r="F35" i="5"/>
  <c r="AZ100" i="1"/>
  <c r="F35" i="6"/>
  <c r="AZ102" i="1" s="1"/>
  <c r="BC101" i="1"/>
  <c r="AY101" i="1" s="1"/>
  <c r="J35" i="7"/>
  <c r="AV103" i="1" s="1"/>
  <c r="AT103" i="1" s="1"/>
  <c r="J33" i="10"/>
  <c r="AV107" i="1" s="1"/>
  <c r="AT107" i="1" s="1"/>
  <c r="BK132" i="9" l="1"/>
  <c r="J132" i="9"/>
  <c r="BK131" i="4"/>
  <c r="J131" i="4"/>
  <c r="J98" i="4"/>
  <c r="BK131" i="6"/>
  <c r="J131" i="6"/>
  <c r="J127" i="5"/>
  <c r="J99" i="5"/>
  <c r="J127" i="7"/>
  <c r="J99" i="7"/>
  <c r="BK130" i="3"/>
  <c r="J130" i="3" s="1"/>
  <c r="J32" i="3" s="1"/>
  <c r="AG97" i="1" s="1"/>
  <c r="AG95" i="1" s="1"/>
  <c r="J96" i="10"/>
  <c r="J122" i="10"/>
  <c r="J97" i="10"/>
  <c r="J39" i="10"/>
  <c r="AN96" i="1"/>
  <c r="J98" i="2"/>
  <c r="J41" i="2"/>
  <c r="AU104" i="1"/>
  <c r="AU95" i="1"/>
  <c r="AU94" i="1"/>
  <c r="J32" i="9"/>
  <c r="AG106" i="1" s="1"/>
  <c r="AZ101" i="1"/>
  <c r="AV101" i="1" s="1"/>
  <c r="AT101" i="1" s="1"/>
  <c r="BD94" i="1"/>
  <c r="W33" i="1"/>
  <c r="J32" i="5"/>
  <c r="AG100" i="1"/>
  <c r="J32" i="7"/>
  <c r="AG103" i="1"/>
  <c r="AZ95" i="1"/>
  <c r="J32" i="8"/>
  <c r="AG105" i="1"/>
  <c r="BC94" i="1"/>
  <c r="AY94" i="1"/>
  <c r="BB94" i="1"/>
  <c r="AX94" i="1" s="1"/>
  <c r="J32" i="6"/>
  <c r="AG102" i="1"/>
  <c r="AZ104" i="1"/>
  <c r="AV104" i="1" s="1"/>
  <c r="AT104" i="1" s="1"/>
  <c r="AZ98" i="1"/>
  <c r="AV98" i="1" s="1"/>
  <c r="AT98" i="1" s="1"/>
  <c r="BA94" i="1"/>
  <c r="W30" i="1"/>
  <c r="J41" i="5" l="1"/>
  <c r="J41" i="3"/>
  <c r="J41" i="9"/>
  <c r="J41" i="7"/>
  <c r="J41" i="6"/>
  <c r="J98" i="9"/>
  <c r="J98" i="6"/>
  <c r="J98" i="3"/>
  <c r="J41" i="8"/>
  <c r="AN105" i="1"/>
  <c r="AN100" i="1"/>
  <c r="AN102" i="1"/>
  <c r="AN106" i="1"/>
  <c r="AN97" i="1"/>
  <c r="AN103" i="1"/>
  <c r="AG104" i="1"/>
  <c r="AG101" i="1"/>
  <c r="AV95" i="1"/>
  <c r="AT95" i="1"/>
  <c r="AN95" i="1"/>
  <c r="J32" i="4"/>
  <c r="AG99" i="1"/>
  <c r="AG98" i="1"/>
  <c r="AZ94" i="1"/>
  <c r="W29" i="1" s="1"/>
  <c r="AW94" i="1"/>
  <c r="AK30" i="1" s="1"/>
  <c r="W31" i="1"/>
  <c r="W32" i="1"/>
  <c r="AN104" i="1" l="1"/>
  <c r="J41" i="4"/>
  <c r="AN99" i="1"/>
  <c r="AN101" i="1"/>
  <c r="AN98" i="1"/>
  <c r="AG94" i="1"/>
  <c r="AK26" i="1" s="1"/>
  <c r="AK35" i="1" s="1"/>
  <c r="AV94" i="1"/>
  <c r="AK29" i="1"/>
  <c r="AT94" i="1" l="1"/>
  <c r="AN94" i="1" s="1"/>
</calcChain>
</file>

<file path=xl/sharedStrings.xml><?xml version="1.0" encoding="utf-8"?>
<sst xmlns="http://schemas.openxmlformats.org/spreadsheetml/2006/main" count="39014" uniqueCount="3256">
  <si>
    <t>Export Komplet</t>
  </si>
  <si>
    <t/>
  </si>
  <si>
    <t>2.0</t>
  </si>
  <si>
    <t>ZAMOK</t>
  </si>
  <si>
    <t>False</t>
  </si>
  <si>
    <t>{bc19e579-de07-4206-939e-b4fe9839fd55}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</si>
  <si>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</si>
  <si>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</si>
  <si>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</si>
  <si>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</si>
  <si>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</si>
  <si>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</si>
  <si>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</si>
  <si>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</si>
  <si>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</si>
  <si>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</si>
  <si>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</si>
  <si>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Sušice - stavební úpravy kanalizace a vodovodu v ul. 5. května, Smetanova a Studentská</t>
  </si>
  <si>
    <t>KSO:</t>
  </si>
  <si>
    <t>827</t>
  </si>
  <si>
    <t>CC-CZ:</t>
  </si>
  <si>
    <t>222</t>
  </si>
  <si>
    <t>Místo:</t>
  </si>
  <si>
    <t>Sušice</t>
  </si>
  <si>
    <t>Datum:</t>
  </si>
  <si>
    <t>30. 1. 2023</t>
  </si>
  <si>
    <t>CZ-CPV:</t>
  </si>
  <si>
    <t>45200000-9</t>
  </si>
  <si>
    <t>CZ-CPA:</t>
  </si>
  <si>
    <t>42.21.2</t>
  </si>
  <si>
    <t>Zadavatel:</t>
  </si>
  <si>
    <t>IČ:</t>
  </si>
  <si>
    <t>00256129</t>
  </si>
  <si>
    <t>Město Sušice, nám. Svobody 138, 342 01 Sušice</t>
  </si>
  <si>
    <t>DIČ:</t>
  </si>
  <si>
    <t>Uchazeč:</t>
  </si>
  <si>
    <t>Vyplň údaj</t>
  </si>
  <si>
    <t>Projektant:</t>
  </si>
  <si>
    <t>11375701</t>
  </si>
  <si>
    <t>Ing. Zdeněk Bláha</t>
  </si>
  <si>
    <t>True</t>
  </si>
  <si>
    <t>Zpracovatel:</t>
  </si>
  <si>
    <t>08984824</t>
  </si>
  <si>
    <t>Michal Komorous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</si>
  <si>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</si>
  <si>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</si>
  <si>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</si>
  <si>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</si>
  <si>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</si>
  <si>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</si>
  <si>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</si>
  <si>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</si>
  <si>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</si>
  <si>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</si>
  <si>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</si>
  <si>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</si>
  <si>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</si>
  <si>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</si>
  <si>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</si>
  <si>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</si>
  <si>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</si>
  <si>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</si>
  <si>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</si>
  <si>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</si>
  <si>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</si>
  <si>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</si>
  <si>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</si>
  <si>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</si>
  <si>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</si>
  <si>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</si>
  <si>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</si>
  <si>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</si>
  <si>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</si>
  <si>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</si>
  <si>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</si>
  <si>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</si>
  <si>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</si>
  <si>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</si>
  <si>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</si>
  <si>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</si>
  <si>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</si>
  <si>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</si>
  <si>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</si>
  <si>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</si>
  <si>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</si>
  <si>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</si>
  <si>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</si>
  <si>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</si>
  <si>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</si>
  <si>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0123</t>
  </si>
  <si>
    <t>SUŠICE ULICE 5. KVĚTNA, SMETANOVA</t>
  </si>
  <si>
    <t>STA</t>
  </si>
  <si>
    <t>1</t>
  </si>
  <si>
    <t>{ae8215bf-09d1-4400-88e7-808ca6a5f793}</t>
  </si>
  <si>
    <t>/</t>
  </si>
  <si>
    <t>0123-1</t>
  </si>
  <si>
    <t>ULICE SMETANOVA</t>
  </si>
  <si>
    <t>Soupis</t>
  </si>
  <si>
    <t>2</t>
  </si>
  <si>
    <t>{5bca60c7-6acf-4d52-94f3-1a9dbe933593}</t>
  </si>
  <si>
    <t>0123-2</t>
  </si>
  <si>
    <t>ULICE 5. KVĚTNA</t>
  </si>
  <si>
    <t>{288abe29-702b-44cf-a6da-b462e52b0a2f}</t>
  </si>
  <si>
    <t>část 2, ul. 5.května</t>
  </si>
  <si>
    <t>část2, ul. 5.května</t>
  </si>
  <si>
    <t>{259341b4-ea97-4a43-ab91-79ed3899da06}</t>
  </si>
  <si>
    <t>SO 02</t>
  </si>
  <si>
    <t>Rekonstrukce kanalizace, ulice 5. května</t>
  </si>
  <si>
    <t>{5b421a6a-6268-4d69-9eef-2b5e9aa257ee}</t>
  </si>
  <si>
    <t>SO 12</t>
  </si>
  <si>
    <t>Rekonstrukce vodovodu, ulice 5. května</t>
  </si>
  <si>
    <t>{3f8cb4d6-248b-4c29-97e1-f207512a95c3}</t>
  </si>
  <si>
    <t>část 3,Smetanova ul.</t>
  </si>
  <si>
    <t>část 3, Smetanova ul.</t>
  </si>
  <si>
    <t>{3d64ec0a-5858-4bbd-83ba-2b5d75338b4e}</t>
  </si>
  <si>
    <t>SO 03</t>
  </si>
  <si>
    <t>Stavební úpravy kanalizace, Smetanova ulice</t>
  </si>
  <si>
    <t>{22a20047-6ea1-4191-97e6-e6e4b5275fa7}</t>
  </si>
  <si>
    <t>SO 13</t>
  </si>
  <si>
    <t>Rekonstrukce vodovodu, Smetanova ulice</t>
  </si>
  <si>
    <t>{1d00941d-7e00-4cc1-b08d-e523127c2885}</t>
  </si>
  <si>
    <t>část 4</t>
  </si>
  <si>
    <t>SO 21 - Odstranění septiků</t>
  </si>
  <si>
    <t>{6fbf9f74-23c0-40f4-b0d7-d74c49972167}</t>
  </si>
  <si>
    <t>DSO 21.2</t>
  </si>
  <si>
    <t>Odstranění septiků, ulice 5.května</t>
  </si>
  <si>
    <t>{dc69e056-3194-4043-861a-d2fef799506e}</t>
  </si>
  <si>
    <t>DSO 21.3</t>
  </si>
  <si>
    <t>Odstranění septiků, Smetanova ulice</t>
  </si>
  <si>
    <t>{7d26f7cd-3709-4828-9c7e-b4def2db30cd}</t>
  </si>
  <si>
    <t>VRN</t>
  </si>
  <si>
    <t>{7fc404a1-bdfc-4002-b092-a8367ec7a064}</t>
  </si>
  <si>
    <t>KRYCÍ LIST SOUPISU PRACÍ</t>
  </si>
  <si>
    <t>Objekt:</t>
  </si>
  <si>
    <t>0123 - SUŠICE ULICE 5. KVĚTNA, SMETANOVA</t>
  </si>
  <si>
    <t>Soupis:</t>
  </si>
  <si>
    <t>0123-1 - ULICE SMETANOVA</t>
  </si>
  <si>
    <t>SUŠICE</t>
  </si>
  <si>
    <t>MĚSTO SUŠICE</t>
  </si>
  <si>
    <t>MACÁN PROJEKCE DS S.R.O.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</si>
  <si>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</si>
  <si>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</si>
  <si>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</si>
  <si>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</si>
  <si>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</si>
  <si>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</si>
  <si>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</si>
  <si>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</si>
  <si>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</si>
  <si>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</si>
  <si>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</si>
  <si>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</si>
  <si>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</si>
  <si>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</si>
  <si>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</si>
  <si>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</si>
  <si>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</si>
  <si>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</si>
  <si>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</si>
  <si>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</si>
  <si>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</si>
  <si>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</si>
  <si>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</si>
  <si>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</si>
  <si>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</si>
  <si>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</si>
  <si>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</si>
  <si>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</si>
  <si>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</si>
  <si>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</si>
  <si>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</si>
  <si>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</si>
  <si>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</si>
  <si>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</si>
  <si>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113107182</t>
  </si>
  <si>
    <t>Odstranění podkladu živičného tl přes 50 do 100 mm strojně pl přes 50 do 200 m2</t>
  </si>
  <si>
    <t>m2</t>
  </si>
  <si>
    <t>CS ÚRS 2023 01</t>
  </si>
  <si>
    <t>4</t>
  </si>
  <si>
    <t>-129838258</t>
  </si>
  <si>
    <t>PP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</si>
  <si>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</si>
  <si>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VV</t>
  </si>
  <si>
    <t>248+298</t>
  </si>
  <si>
    <t>113107222</t>
  </si>
  <si>
    <t>Odstranění podkladu z kameniva drceného tl přes 100 do 200 mm strojně pl přes 200 m2</t>
  </si>
  <si>
    <t>-1984047595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</si>
  <si>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</si>
  <si>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P</t>
  </si>
  <si>
    <t>Poznámka k položce:_x000D_
podkladní štěrky původní vozovky</t>
  </si>
  <si>
    <t>3</t>
  </si>
  <si>
    <t>113154264</t>
  </si>
  <si>
    <t>Frézování živičného krytu tl 100 mm pruh š přes 1 do 2 m pl přes 500 do 1000 m2 s překážkami v trase</t>
  </si>
  <si>
    <t>443238595</t>
  </si>
  <si>
    <t>Frézování živičného podkladu nebo krytu s naložením na dopravní prostředek plochy přes 500 do 1 000 m2 s překážkami v trase pruhu šířky přes 1 m do 2 m, tloušťky vrstvy 100 mm</t>
  </si>
  <si>
    <t>113202111</t>
  </si>
  <si>
    <t>Vytrhání obrub krajníků obrubníků stojatých</t>
  </si>
  <si>
    <t>m</t>
  </si>
  <si>
    <t>775336581</t>
  </si>
  <si>
    <t>Vytrhání obrub s vybouráním lože, s přemístěním hmot na skládku na vzdálenost do 3 m nebo s naložením na dopravní prostředek z krajníků nebo obrubníků stojatých</t>
  </si>
  <si>
    <t>Poznámka k položce:_x000D_
stávající obrubníky a přídlažba</t>
  </si>
  <si>
    <t>144+124+124</t>
  </si>
  <si>
    <t>5</t>
  </si>
  <si>
    <t>113204111</t>
  </si>
  <si>
    <t>Vytrhání obrub záhonových</t>
  </si>
  <si>
    <t>929876036</t>
  </si>
  <si>
    <t>Vytrhání obrub s vybouráním lože, s přemístěním hmot na skládku na vzdálenost do 3 m nebo s naložením na dopravní prostředek záhonových</t>
  </si>
  <si>
    <t>6</t>
  </si>
  <si>
    <t>119001421</t>
  </si>
  <si>
    <t>Dočasné zajištění kabelů a kabelových tratí ze 3 volně ložených kabelů</t>
  </si>
  <si>
    <t>-1686748874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</si>
  <si>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</si>
  <si>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7</t>
  </si>
  <si>
    <t>122252204</t>
  </si>
  <si>
    <t>Odkopávky a prokopávky nezapažené pro silnice a dálnice v hornině třídy těžitelnosti I objem do 500 m3 strojně</t>
  </si>
  <si>
    <t>m3</t>
  </si>
  <si>
    <t>-614499868</t>
  </si>
  <si>
    <t>Odkopávky a prokopávky nezapažené pro silnice a dálnice strojně v hornině třídy těžitelnosti I přes 100 do 500 m3</t>
  </si>
  <si>
    <t>(460+20+96)*0,2+32*0,3+815*0,3</t>
  </si>
  <si>
    <t>8</t>
  </si>
  <si>
    <t>1159871738</t>
  </si>
  <si>
    <t>Poznámka k položce:_x000D_
výkop sanace podloží</t>
  </si>
  <si>
    <t>815*0,4</t>
  </si>
  <si>
    <t>9</t>
  </si>
  <si>
    <t>132151102</t>
  </si>
  <si>
    <t>Hloubení rýh nezapažených š do 800 mm v hornině třídy těžitelnosti I skupiny 1 a 2 objem do 50 m3 strojně</t>
  </si>
  <si>
    <t>367357592</t>
  </si>
  <si>
    <t>Hloubení nezapažených rýh šířky do 800 mm strojně s urovnáním dna do předepsaného profilu a spádu v hornině třídy těžitelnosti I skupiny 1 a 2 přes 20 do 50 m3</t>
  </si>
  <si>
    <t>Poznámka k položce:_x000D_
výkop podélné drenáže</t>
  </si>
  <si>
    <t>256*0,5*0,5</t>
  </si>
  <si>
    <t>10</t>
  </si>
  <si>
    <t>132154102</t>
  </si>
  <si>
    <t>Hloubení rýh zapažených š do 800 mm v hornině třídy těžitelnosti I skupiny 1 a 2 objem do 50 m3 strojně</t>
  </si>
  <si>
    <t>-2096897556</t>
  </si>
  <si>
    <t>Hloubení zapažených rýh šířky do 800 mm strojně s urovnáním dna do předepsaného profilu a spádu v hornině třídy těžitelnosti I skupiny 1 a 2 přes 20 do 50 m3</t>
  </si>
  <si>
    <t>Poznámka k položce:_x000D_
výkop přípojky UV</t>
  </si>
  <si>
    <t>25*0,8*1,75+8</t>
  </si>
  <si>
    <t>11</t>
  </si>
  <si>
    <t>162301104-R</t>
  </si>
  <si>
    <t>Vodorovné přemístění výkopku a jeho likvidace v souladu se zákonným způsobem</t>
  </si>
  <si>
    <t>-472183309</t>
  </si>
  <si>
    <t>Poznámka k položce:_x000D_
přemístění přebytečného výkopku na skládku, včetně uložení a skládkovného, skládky zajistí zhotovitel</t>
  </si>
  <si>
    <t>369,3+326+64+43</t>
  </si>
  <si>
    <t>12</t>
  </si>
  <si>
    <t>171152111</t>
  </si>
  <si>
    <t>Uložení sypaniny z hornin nesoudržných a sypkých do násypů zhutněných v aktivní zóně silnic a dálnic</t>
  </si>
  <si>
    <t>1780617019</t>
  </si>
  <si>
    <t>Uložení sypaniny do zhutněných násypů pro silnice, dálnice a letiště s rozprostřením sypaniny ve vrstvách, s hrubým urovnáním a uzavřením povrchu násypu z hornin nesoudržných sypkých v aktivní zóně</t>
  </si>
  <si>
    <t>Poznámka k položce:_x000D_
výměna zemin v aktivní zóně - sanace</t>
  </si>
  <si>
    <t>13</t>
  </si>
  <si>
    <t>M</t>
  </si>
  <si>
    <t>58344229</t>
  </si>
  <si>
    <t>štěrkodrť frakce 0/125</t>
  </si>
  <si>
    <t>t</t>
  </si>
  <si>
    <t>-617659644</t>
  </si>
  <si>
    <t>Poznámka k položce:_x000D_
dodávka materiálu sanace</t>
  </si>
  <si>
    <t>326*1,8 "Přepočtené koeficientem množství</t>
  </si>
  <si>
    <t>14</t>
  </si>
  <si>
    <t>174111101</t>
  </si>
  <si>
    <t>Zásyp jam, šachet rýh nebo kolem objektů sypaninou se zhutněním ručně</t>
  </si>
  <si>
    <t>-2139922991</t>
  </si>
  <si>
    <t>Zásyp sypaninou z jakékoliv horniny ručně s uložením výkopku ve vrstvách se zhutněním jam, šachet, rýh nebo kolem objektů v těchto vykopávkách</t>
  </si>
  <si>
    <t>Poznámka k položce:_x000D_
zásyp rýh přípojek UV</t>
  </si>
  <si>
    <t>58331200-R</t>
  </si>
  <si>
    <t>kamenivo drcené - vhodný zásypový materiál</t>
  </si>
  <si>
    <t>574514540</t>
  </si>
  <si>
    <t>18*1,8 "Přepočtené koeficientem množství</t>
  </si>
  <si>
    <t>16</t>
  </si>
  <si>
    <t>181152302</t>
  </si>
  <si>
    <t>Úprava pláně pro silnice a dálnice v zářezech se zhutněním</t>
  </si>
  <si>
    <t>-796394887</t>
  </si>
  <si>
    <t>Úprava pláně na stavbách silnic a dálnic strojně v zářezech mimo skalních se zhutněním</t>
  </si>
  <si>
    <t>(815+460+96+20+32)*1,1</t>
  </si>
  <si>
    <t>17</t>
  </si>
  <si>
    <t>181351003</t>
  </si>
  <si>
    <t>Rozprostření ornice tl vrstvy do 200 mm pl do 100 m2 v rovině nebo ve svahu do 1:5 strojně</t>
  </si>
  <si>
    <t>53105805</t>
  </si>
  <si>
    <t>Rozprostření a urovnání ornice v rovině nebo ve svahu sklonu do 1:5 strojně při souvislé ploše do 100 m2, tl. vrstvy do 200 mm</t>
  </si>
  <si>
    <t>Poznámka k položce:_x000D_
trávníkové plochy kolem chodníků</t>
  </si>
  <si>
    <t>18</t>
  </si>
  <si>
    <t>10364101</t>
  </si>
  <si>
    <t>zemina pro terénní úpravy - ornice</t>
  </si>
  <si>
    <t>-47161331</t>
  </si>
  <si>
    <t>15*1,5 "Přepočtené koeficientem množství</t>
  </si>
  <si>
    <t>19</t>
  </si>
  <si>
    <t>181411131</t>
  </si>
  <si>
    <t>Založení parkového trávníku výsevem pl do 1000 m2 v rovině a ve svahu do 1:5</t>
  </si>
  <si>
    <t>1399124270</t>
  </si>
  <si>
    <t>Založení trávníku na půdě předem připravené plochy do 1000 m2 výsevem včetně utažení parkového v rovině nebo na svahu do 1:5</t>
  </si>
  <si>
    <t>20</t>
  </si>
  <si>
    <t>00572410</t>
  </si>
  <si>
    <t>osivo směs travní parková</t>
  </si>
  <si>
    <t>kg</t>
  </si>
  <si>
    <t>-609740178</t>
  </si>
  <si>
    <t>73*0,02 "Přepočtené koeficientem množství</t>
  </si>
  <si>
    <t>Zakládání</t>
  </si>
  <si>
    <t>212752402</t>
  </si>
  <si>
    <t>Trativod z drenážních trubek korugovaných PE-HD SN 8 perforace 360° včetně lože otevřený výkop DN 150 pro liniové stavby</t>
  </si>
  <si>
    <t>226211008</t>
  </si>
  <si>
    <t>Trativody z drenážních trubek pro liniové stavby a komunikace se zřízením štěrkového lože pod trubky a s jejich obsypem v otevřeném výkopu trubka korugovaná sendvičová PE-HD SN 8 celoperforovaná 360° DN 150</t>
  </si>
  <si>
    <t>Komunikace pozemní</t>
  </si>
  <si>
    <t>22</t>
  </si>
  <si>
    <t>564851011</t>
  </si>
  <si>
    <t>Podklad ze štěrkodrtě ŠD plochy do 100 m2 tl 150 mm</t>
  </si>
  <si>
    <t>119579379</t>
  </si>
  <si>
    <t>Podklad ze štěrkodrti ŠD s rozprostřením a zhutněním plochy jednotlivě do 100 m2, po zhutnění tl. 150 mm</t>
  </si>
  <si>
    <t>Poznámka k položce:_x000D_
podkladní vrstva chodníky</t>
  </si>
  <si>
    <t>460+32+32+96+20</t>
  </si>
  <si>
    <t>23</t>
  </si>
  <si>
    <t>-1631747449</t>
  </si>
  <si>
    <t>Poznámka k položce:_x000D_
podkladní vrstva vozovka</t>
  </si>
  <si>
    <t>24</t>
  </si>
  <si>
    <t>564861011</t>
  </si>
  <si>
    <t>Podklad ze štěrkodrtě ŠD plochy do 100 m2 tl 200 mm</t>
  </si>
  <si>
    <t>620966403</t>
  </si>
  <si>
    <t>Podklad ze štěrkodrti ŠD s rozprostřením a zhutněním plochy jednotlivě do 100 m2, po zhutnění tl. 200 mm</t>
  </si>
  <si>
    <t>Poznámka k položce:_x000D_
spodní podkladní vrstva vozovka</t>
  </si>
  <si>
    <t>815*1,1</t>
  </si>
  <si>
    <t>25</t>
  </si>
  <si>
    <t>564920511</t>
  </si>
  <si>
    <t>Podklad z R-materiálu plochy do 100 m2 tl 60 mm</t>
  </si>
  <si>
    <t>1307649086</t>
  </si>
  <si>
    <t>Podklad nebo podsyp z R-materiálu s rozprostřením a zhutněním plochy jednotlivě do 100 m2, po zhutnění tl. 60 mm</t>
  </si>
  <si>
    <t>191+269+32</t>
  </si>
  <si>
    <t>26</t>
  </si>
  <si>
    <t>565155121</t>
  </si>
  <si>
    <t>Asfaltový beton vrstva podkladní ACP 16 (obalované kamenivo OKS) tl 70 mm š přes 3 m</t>
  </si>
  <si>
    <t>666510048</t>
  </si>
  <si>
    <t>Asfaltový beton vrstva podkladní ACP 16 (obalované kamenivo střednězrnné - OKS) s rozprostřením a zhutněním v pruhu šířky přes 3 m, po zhutnění tl. 70 mm</t>
  </si>
  <si>
    <t>27</t>
  </si>
  <si>
    <t>571907118</t>
  </si>
  <si>
    <t>Posyp krytu kamenivem drceným nebo těženým přes 65 do 70 kg/m2</t>
  </si>
  <si>
    <t>667907754</t>
  </si>
  <si>
    <t>Posyp podkladu nebo krytu s rozprostřením a zhutněním kamenivem drceným nebo těženým, v množství přes 65 do 70 kg/m2</t>
  </si>
  <si>
    <t>Poznámka k položce:_x000D_
dorovnání nerovností pláně vozovky</t>
  </si>
  <si>
    <t>28</t>
  </si>
  <si>
    <t>573231106</t>
  </si>
  <si>
    <t>Postřik živičný spojovací ze silniční emulze v množství 0,30 kg/m2</t>
  </si>
  <si>
    <t>370816464</t>
  </si>
  <si>
    <t>Postřik spojovací PS bez posypu kamenivem ze silniční emulze, v množství 0,30 kg/m2</t>
  </si>
  <si>
    <t>29</t>
  </si>
  <si>
    <t>577134121</t>
  </si>
  <si>
    <t>Asfaltový beton vrstva obrusná ACO 11 (ABS) tř. I tl 40 mm š přes 3 m z nemodifikovaného asfaltu</t>
  </si>
  <si>
    <t>-1977479606</t>
  </si>
  <si>
    <t>Asfaltový beton vrstva obrusná ACO 11 (ABS) s rozprostřením a se zhutněním z nemodifikovaného asfaltu v pruhu šířky přes 3 m tř. I, po zhutnění tl. 40 mm</t>
  </si>
  <si>
    <t>30</t>
  </si>
  <si>
    <t>577143111</t>
  </si>
  <si>
    <t>Asfaltový beton vrstva obrusná ACO 8 (ABJ) tl 50 mm š do 3 m z nemodifikovaného asfaltu</t>
  </si>
  <si>
    <t>1010388527</t>
  </si>
  <si>
    <t>Asfaltový beton vrstva obrusná ACO 8 (ABJ) s rozprostřením a se zhutněním z nemodifikovaného asfaltu v pruhu šířky do 3 m, po zhutnění tl. 50 mm</t>
  </si>
  <si>
    <t>31</t>
  </si>
  <si>
    <t>591411111</t>
  </si>
  <si>
    <t>Kladení dlažby z mozaiky jednobarevné komunikací pro pěší lože z kameniva</t>
  </si>
  <si>
    <t>265196020</t>
  </si>
  <si>
    <t>Kladení dlažby z mozaiky komunikací pro pěší s vyplněním spár, s dvojím beraněním a se smetením přebytečného materiálu na vzdálenost do 3 m jednobarevné, s ložem tl. do 40 mm z kameniva</t>
  </si>
  <si>
    <t>Poznámka k položce:_x000D_
pochozí plochy u bytovek</t>
  </si>
  <si>
    <t>32</t>
  </si>
  <si>
    <t>58381004</t>
  </si>
  <si>
    <t>kostka štípaná dlažební mozaika žula 4/6 tř 1</t>
  </si>
  <si>
    <t>-1726619619</t>
  </si>
  <si>
    <t>96*1,02 "Přepočtené koeficientem množství</t>
  </si>
  <si>
    <t>33</t>
  </si>
  <si>
    <t>596211210</t>
  </si>
  <si>
    <t>Kladení zámkové dlažby komunikací pro pěší ručně tl 80 mm skupiny A pl do 50 m2</t>
  </si>
  <si>
    <t>1622996020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</si>
  <si>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</si>
  <si>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34</t>
  </si>
  <si>
    <t>59245225</t>
  </si>
  <si>
    <t>dlažba tvar obdélník betonová pro nevidomé 200x100x80mm přírodní</t>
  </si>
  <si>
    <t>323026387</t>
  </si>
  <si>
    <t>20*1,03 "Přepočtené koeficientem množství</t>
  </si>
  <si>
    <t>Trubní vedení</t>
  </si>
  <si>
    <t>35</t>
  </si>
  <si>
    <t>871315221</t>
  </si>
  <si>
    <t>Kanalizační potrubí z tvrdého PVC jednovrstvé tuhost třídy SN8 DN 160</t>
  </si>
  <si>
    <t>CS ÚRS 2022 01</t>
  </si>
  <si>
    <t>-76442255</t>
  </si>
  <si>
    <t>Kanalizační potrubí z tvrdého PVC v otevřeném výkopu ve sklonu do 20 %, hladkého plnostěnného jednovrstvého, tuhost třídy SN 8 DN 160</t>
  </si>
  <si>
    <t>Poznámka k položce:_x000D_
přípojky uličních vpustí</t>
  </si>
  <si>
    <t>36</t>
  </si>
  <si>
    <t>877315211</t>
  </si>
  <si>
    <t>Montáž tvarovek z tvrdého PVC-systém KG nebo z polypropylenu-systém KG 2000 jednoosé DN 160</t>
  </si>
  <si>
    <t>kus</t>
  </si>
  <si>
    <t>-1079713052</t>
  </si>
  <si>
    <t>Montáž tvarovek na kanalizačním potrubí z trub z plastu  z tvrdého PVC nebo z polypropylenu v otevřeném výkopu jednoosých DN 160</t>
  </si>
  <si>
    <t>Poznámka k položce:_x000D_
Montáž tvarovek na přípojky uličních vpustí, na každou přípojku předpoklad 3 ks tvarovek, úhel zakřivení bude určen na stavbě na základě skutečných výšek uložení potrubí_x000D_
"</t>
  </si>
  <si>
    <t>37</t>
  </si>
  <si>
    <t>28611359</t>
  </si>
  <si>
    <t>koleno kanalizace PVC KG 160x15°</t>
  </si>
  <si>
    <t>585980383</t>
  </si>
  <si>
    <t>38</t>
  </si>
  <si>
    <t>895941302</t>
  </si>
  <si>
    <t>Osazení vpusti uliční DN 450 z betonových dílců dno s kalištěm</t>
  </si>
  <si>
    <t>-1204698318</t>
  </si>
  <si>
    <t>Osazení vpusti uliční z betonových dílců DN 450 dno s kalištěm</t>
  </si>
  <si>
    <t>39</t>
  </si>
  <si>
    <t>59224495</t>
  </si>
  <si>
    <t>vpusť uliční DN 450 kaliště nízké 450/240x50mm</t>
  </si>
  <si>
    <t>1044922167</t>
  </si>
  <si>
    <t>40</t>
  </si>
  <si>
    <t>895941313</t>
  </si>
  <si>
    <t>Osazení vpusti uliční DN 450 z betonových dílců skruž horní 295 mm</t>
  </si>
  <si>
    <t>-1032985922</t>
  </si>
  <si>
    <t>Osazení vpusti uliční z betonových dílců DN 450 skruž horní 295 mm</t>
  </si>
  <si>
    <t>41</t>
  </si>
  <si>
    <t>59224485</t>
  </si>
  <si>
    <t>vpusť uliční DN 450 skruž horní betonová 450/295x50mm</t>
  </si>
  <si>
    <t>-5496521</t>
  </si>
  <si>
    <t>42</t>
  </si>
  <si>
    <t>895941323</t>
  </si>
  <si>
    <t>Osazení vpusti uliční DN 450 z betonových dílců skruž středová 570 mm</t>
  </si>
  <si>
    <t>1940252669</t>
  </si>
  <si>
    <t>Osazení vpusti uliční z betonových dílců DN 450 skruž středová 570 mm</t>
  </si>
  <si>
    <t>43</t>
  </si>
  <si>
    <t>59224488</t>
  </si>
  <si>
    <t>vpusť uliční DN 450 skruž střední betonová 450/570x50mm</t>
  </si>
  <si>
    <t>1658301453</t>
  </si>
  <si>
    <t>44</t>
  </si>
  <si>
    <t>895941332</t>
  </si>
  <si>
    <t>Osazení vpusti uliční DN 450 z betonových dílců skruž průběžná se zápachovou uzávěrkou</t>
  </si>
  <si>
    <t>-243310059</t>
  </si>
  <si>
    <t>Osazení vpusti uliční z betonových dílců DN 450 skruž průběžná se zápachovou uzávěrkou</t>
  </si>
  <si>
    <t>45</t>
  </si>
  <si>
    <t>59224494</t>
  </si>
  <si>
    <t>vpusť uliční DN 450 skruž průběžná 450/645x50mm betonová se zápachovou uzávěrkou 200mm PVC</t>
  </si>
  <si>
    <t>-20918268</t>
  </si>
  <si>
    <t>46</t>
  </si>
  <si>
    <t>899204112</t>
  </si>
  <si>
    <t>Osazení mříží litinových včetně rámů a košů na bahno pro třídu zatížení D400, E600</t>
  </si>
  <si>
    <t>817153200</t>
  </si>
  <si>
    <t>47</t>
  </si>
  <si>
    <t>55242322</t>
  </si>
  <si>
    <t>mříž D 400 - plochá 300x500mm</t>
  </si>
  <si>
    <t>1539138419</t>
  </si>
  <si>
    <t>48</t>
  </si>
  <si>
    <t>899231111-R</t>
  </si>
  <si>
    <t>Výšková úprava větracích roštů u bytovek</t>
  </si>
  <si>
    <t>-1303525639</t>
  </si>
  <si>
    <t>Ostatní konstrukce a práce, bourání</t>
  </si>
  <si>
    <t>49</t>
  </si>
  <si>
    <t>914111111</t>
  </si>
  <si>
    <t>Montáž svislé dopravní značky do velikosti 1 m2 objímkami na sloupek nebo konzolu</t>
  </si>
  <si>
    <t>-1703323669</t>
  </si>
  <si>
    <t>Montáž svislé dopravní značky základní velikosti do 1 m2 objímkami na sloupky nebo konzoly</t>
  </si>
  <si>
    <t>50</t>
  </si>
  <si>
    <t>40445619</t>
  </si>
  <si>
    <t>zákazové, příkazové dopravní značky B1-B34, C1-15 500mm</t>
  </si>
  <si>
    <t>-2040100697</t>
  </si>
  <si>
    <t>51</t>
  </si>
  <si>
    <t>40445621</t>
  </si>
  <si>
    <t>informativní značky provozní IP1-IP3, IP4b-IP7, IP10a, b 500x500mm</t>
  </si>
  <si>
    <t>1045950978</t>
  </si>
  <si>
    <t>52</t>
  </si>
  <si>
    <t>914511112</t>
  </si>
  <si>
    <t>Montáž sloupku dopravních značek délky do 3,5 m s betonovým základem a patkou D 60 mm</t>
  </si>
  <si>
    <t>-1044390409</t>
  </si>
  <si>
    <t>Montáž sloupku dopravních značek délky do 3,5 m do hliníkové patky pro sloupek D 60 mm</t>
  </si>
  <si>
    <t>53</t>
  </si>
  <si>
    <t>40445225</t>
  </si>
  <si>
    <t>sloupek pro dopravní značku Zn D 60mm v 3,5m</t>
  </si>
  <si>
    <t>174168306</t>
  </si>
  <si>
    <t>54</t>
  </si>
  <si>
    <t>40445253</t>
  </si>
  <si>
    <t>víčko plastové na sloupek D 60mm</t>
  </si>
  <si>
    <t>1781455385</t>
  </si>
  <si>
    <t>55</t>
  </si>
  <si>
    <t>40445256</t>
  </si>
  <si>
    <t>svorka upínací na sloupek dopravní značky D 60mm</t>
  </si>
  <si>
    <t>1842442918</t>
  </si>
  <si>
    <t>56</t>
  </si>
  <si>
    <t>916111123</t>
  </si>
  <si>
    <t>Osazení obruby z drobných kostek s boční opěrou do lože z betonu prostého</t>
  </si>
  <si>
    <t>-1799316274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</si>
  <si>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</si>
  <si>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132+123</t>
  </si>
  <si>
    <t>57</t>
  </si>
  <si>
    <t>58381007</t>
  </si>
  <si>
    <t>kostka štípaná dlažební žula drobná 8/10</t>
  </si>
  <si>
    <t>-490796561</t>
  </si>
  <si>
    <t>Poznámka k položce:_x000D_
po levé straně použity původní D10</t>
  </si>
  <si>
    <t>132*0,1 "Přepočtené koeficientem množství</t>
  </si>
  <si>
    <t>58</t>
  </si>
  <si>
    <t>916231213</t>
  </si>
  <si>
    <t>Osazení chodníkového obrubníku betonového stojatého s boční opěrou do lože z betonu prostého</t>
  </si>
  <si>
    <t>1348983713</t>
  </si>
  <si>
    <t>Osazení chodníkového obrubníku betonového se zřízením lože, s vyplněním a zatřením spár cementovou maltou stojatého s boční opěrou z betonu prostého, do lože z betonu prostého</t>
  </si>
  <si>
    <t>Poznámka k položce:_x000D_
záhonové obrubníky</t>
  </si>
  <si>
    <t>32+37</t>
  </si>
  <si>
    <t>59</t>
  </si>
  <si>
    <t>59217016</t>
  </si>
  <si>
    <t>obrubník betonový chodníkový 1000x80x250mm</t>
  </si>
  <si>
    <t>-1868300689</t>
  </si>
  <si>
    <t>69*1,02 "Přepočtené koeficientem množství</t>
  </si>
  <si>
    <t>60</t>
  </si>
  <si>
    <t>916241213</t>
  </si>
  <si>
    <t>Osazení obrubníku kamenného stojatého s boční opěrou do lože z betonu prostého</t>
  </si>
  <si>
    <t>1674134227</t>
  </si>
  <si>
    <t>Osazení obrubníku kamenného se zřízením lože, s vyplněním a zatřením spár cementovou maltou stojatého s boční opěrou z betonu prostého, do lože z betonu prostého</t>
  </si>
  <si>
    <t>132+123+67</t>
  </si>
  <si>
    <t>61</t>
  </si>
  <si>
    <t>58380001</t>
  </si>
  <si>
    <t>krajník kamenný žulový silniční 130x200x300-800mm</t>
  </si>
  <si>
    <t>-1998245844</t>
  </si>
  <si>
    <t>Poznámka k položce:_x000D_
vlevo použity původní</t>
  </si>
  <si>
    <t>190*1,02 "Přepočtené koeficientem množství</t>
  </si>
  <si>
    <t>62</t>
  </si>
  <si>
    <t>919121111</t>
  </si>
  <si>
    <t>Těsnění spár zálivkou za studena pro komůrky š 10 mm hl 20 mm s těsnicím profilem</t>
  </si>
  <si>
    <t>-214467769</t>
  </si>
  <si>
    <t>Utěsnění dilatačních spár zálivkou za studena v cementobetonovém nebo živičném krytu včetně adhezního nátěru s těsnicím profilem pod zálivkou, pro komůrky šířky 10 mm, hloubky 20 mm</t>
  </si>
  <si>
    <t>63</t>
  </si>
  <si>
    <t>919721123</t>
  </si>
  <si>
    <t>Geomříž pro stabilizaci podkladu tuhá dvouosá z PP podélná pevnost v tahu do 40 kN/m</t>
  </si>
  <si>
    <t>1904710581</t>
  </si>
  <si>
    <t>Geomříž pro stabilizaci podkladu tuhá dvouosá z polypropylenu podélná pevnost v tahu 40 kN/m</t>
  </si>
  <si>
    <t>815*1,2</t>
  </si>
  <si>
    <t>64</t>
  </si>
  <si>
    <t>919726122</t>
  </si>
  <si>
    <t>Geotextilie pro ochranu, separaci a filtraci netkaná měrná hm přes 200 do 300 g/m2</t>
  </si>
  <si>
    <t>-924312058</t>
  </si>
  <si>
    <t>Geotextilie netkaná pro ochranu, separaci nebo filtraci měrná hmotnost přes 200 do 300 g/m2</t>
  </si>
  <si>
    <t>65</t>
  </si>
  <si>
    <t>935932314</t>
  </si>
  <si>
    <t>Odvodňovací plastový žlab pro zatížení C250 vnitřní š 100 mm s roštem můstkovým z litiny</t>
  </si>
  <si>
    <t>-569929204</t>
  </si>
  <si>
    <t>Odvodňovací plastový žlab pro třídu zatížení C 250 vnitřní šířky 100 mm s krycím roštem můstkovým z litiny</t>
  </si>
  <si>
    <t>66</t>
  </si>
  <si>
    <t>966006132</t>
  </si>
  <si>
    <t>Odstranění značek dopravních nebo orientačních se sloupky s betonovými patkami</t>
  </si>
  <si>
    <t>-1340526873</t>
  </si>
  <si>
    <t>Odstranění dopravních nebo orientačních značek se sloupkem s uložením hmot na vzdálenost do 20 m nebo s naložením na dopravní prostředek, se zásypem jam a jeho zhutněním s betonovou patkou</t>
  </si>
  <si>
    <t>67</t>
  </si>
  <si>
    <t>979024443</t>
  </si>
  <si>
    <t>Očištění vybouraných obrubníků a krajníků silničních</t>
  </si>
  <si>
    <t>1138103169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</si>
  <si>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</si>
  <si>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Poznámka k položce:_x000D_
krajníky a přídlažba</t>
  </si>
  <si>
    <t>144+124</t>
  </si>
  <si>
    <t>997</t>
  </si>
  <si>
    <t>Přesun sutě</t>
  </si>
  <si>
    <t>68</t>
  </si>
  <si>
    <t>997221551</t>
  </si>
  <si>
    <t>Vodorovná doprava suti ze sypkých materiálů do 1 km</t>
  </si>
  <si>
    <t>-1019796497</t>
  </si>
  <si>
    <t>Vodorovná doprava suti bez naložení, ale se složením a s hrubým urovnáním ze sypkých materiálů, na vzdálenost do 1 km</t>
  </si>
  <si>
    <t>661,486</t>
  </si>
  <si>
    <t>Součet</t>
  </si>
  <si>
    <t>69</t>
  </si>
  <si>
    <t>997221559</t>
  </si>
  <si>
    <t>Příplatek ZKD 1 km u vodorovné dopravy suti ze sypkých materiálů</t>
  </si>
  <si>
    <t>-854541263</t>
  </si>
  <si>
    <t>Vodorovná doprava suti bez naložení, ale se složením a s hrubým urovnáním Příplatek k ceně za každý další i započatý 1 km přes 1 km</t>
  </si>
  <si>
    <t>661,486*24</t>
  </si>
  <si>
    <t>70</t>
  </si>
  <si>
    <t>997221611</t>
  </si>
  <si>
    <t>Nakládání suti na dopravní prostředky pro vodorovnou dopravu</t>
  </si>
  <si>
    <t>972988758</t>
  </si>
  <si>
    <t>Nakládání na dopravní prostředky pro vodorovnou dopravu suti</t>
  </si>
  <si>
    <t>71</t>
  </si>
  <si>
    <t>997221861</t>
  </si>
  <si>
    <t>Poplatek za uložení stavebního odpadu na recyklační skládce (skládkovné) z prostého betonu pod kódem 17 01 01</t>
  </si>
  <si>
    <t>-893774117</t>
  </si>
  <si>
    <t>Poplatek za uložení stavebního odpadu na recyklační skládce (skládkovné) z prostého betonu zatříděného do Katalogu odpadů pod kódem 17 01 01</t>
  </si>
  <si>
    <t>80,36+3,68+0,246</t>
  </si>
  <si>
    <t>72</t>
  </si>
  <si>
    <t>997221873</t>
  </si>
  <si>
    <t>Poplatek za uložení stavebního odpadu na recyklační skládce (skládkovné) zeminy a kamení zatříděného do Katalogu odpadů pod kódem 17 05 04</t>
  </si>
  <si>
    <t>127393450</t>
  </si>
  <si>
    <t>254,91</t>
  </si>
  <si>
    <t>73</t>
  </si>
  <si>
    <t>997221875</t>
  </si>
  <si>
    <t>Poplatek za uložení stavebního odpadu na recyklační skládce (skládkovné) asfaltového bez obsahu dehtu zatříděného do Katalogu odpadů pod kódem 17 03 02</t>
  </si>
  <si>
    <t>120525149</t>
  </si>
  <si>
    <t>120,12+202,17</t>
  </si>
  <si>
    <t>998</t>
  </si>
  <si>
    <t>Přesun hmot</t>
  </si>
  <si>
    <t>74</t>
  </si>
  <si>
    <t>998225111</t>
  </si>
  <si>
    <t>Přesun hmot pro pozemní komunikace s krytem z kamene, monolitickým betonovým nebo živičným</t>
  </si>
  <si>
    <t>1269313191</t>
  </si>
  <si>
    <t>Přesun hmot pro komunikace s krytem z kameniva, monolitickým betonovým nebo živičným dopravní vzdálenost do 200 m jakékoliv délky objektu</t>
  </si>
  <si>
    <t>N00</t>
  </si>
  <si>
    <t>Nepojmenované práce</t>
  </si>
  <si>
    <t>N01</t>
  </si>
  <si>
    <t>Nepojmenovaný díl</t>
  </si>
  <si>
    <t>75</t>
  </si>
  <si>
    <t>0005</t>
  </si>
  <si>
    <t>Zrušení uliční vpusti, rozebrání a vybourání, včetně zaslepení přípojky</t>
  </si>
  <si>
    <t>512</t>
  </si>
  <si>
    <t>-1290682387</t>
  </si>
  <si>
    <t>76</t>
  </si>
  <si>
    <t>0016-R</t>
  </si>
  <si>
    <t>Dopojení přípojky DN 150 mm na kanalizační potrubí navrtávkou včetně tvarovky</t>
  </si>
  <si>
    <t>-614806350</t>
  </si>
  <si>
    <t>0123-2 - ULICE 5. KVĚTNA</t>
  </si>
  <si>
    <t>113106131</t>
  </si>
  <si>
    <t>Rozebrání dlažeb z mozaiky komunikací pro pěší strojně pl do 50 m2</t>
  </si>
  <si>
    <t>-560729214</t>
  </si>
  <si>
    <t>Rozebrání dlažeb komunikací pro pěší s přemístěním hmot na skládku na vzdálenost do 3 m nebo s naložením na dopravní prostředek s ložem z kameniva nebo živice a s jakoukoliv výplní spár strojně plochy jednotlivě do 50 m2 z mozaiky</t>
  </si>
  <si>
    <t>1099580918</t>
  </si>
  <si>
    <t>222+102+47+402</t>
  </si>
  <si>
    <t>310955039</t>
  </si>
  <si>
    <t>604582820</t>
  </si>
  <si>
    <t>2017186917</t>
  </si>
  <si>
    <t>449</t>
  </si>
  <si>
    <t>-2095370562</t>
  </si>
  <si>
    <t>2145189845</t>
  </si>
  <si>
    <t>733108835</t>
  </si>
  <si>
    <t>(436+321+26)*0,2+49*0,3+1320*0,3</t>
  </si>
  <si>
    <t>721456938</t>
  </si>
  <si>
    <t>1320*0,4</t>
  </si>
  <si>
    <t>-981354667</t>
  </si>
  <si>
    <t>395*0,5*0,5</t>
  </si>
  <si>
    <t>202325240</t>
  </si>
  <si>
    <t>32*0,8*1,75+16</t>
  </si>
  <si>
    <t>-1951133831</t>
  </si>
  <si>
    <t>567,3+528+98,75+60,8</t>
  </si>
  <si>
    <t>616822465</t>
  </si>
  <si>
    <t>-1592655306</t>
  </si>
  <si>
    <t>528*1,8 "Přepočtené koeficientem množství</t>
  </si>
  <si>
    <t>1868455679</t>
  </si>
  <si>
    <t>100850111</t>
  </si>
  <si>
    <t>23*1,8 "Přepočtené koeficientem množství</t>
  </si>
  <si>
    <t>-1496698073</t>
  </si>
  <si>
    <t>(757+26+49+1320)*1,1</t>
  </si>
  <si>
    <t>-1444001800</t>
  </si>
  <si>
    <t>1635318062</t>
  </si>
  <si>
    <t>42,7397260273973*1,5 "Přepočtené koeficientem množství</t>
  </si>
  <si>
    <t>1221509851</t>
  </si>
  <si>
    <t>572517885</t>
  </si>
  <si>
    <t>208*0,02 "Přepočtené koeficientem množství</t>
  </si>
  <si>
    <t>-1082579177</t>
  </si>
  <si>
    <t>186707190</t>
  </si>
  <si>
    <t>Poznámka k položce:_x000D_
podkladní vrstva chodníky a sjezdy</t>
  </si>
  <si>
    <t>757+26+49+49</t>
  </si>
  <si>
    <t>824036622</t>
  </si>
  <si>
    <t>1323311254</t>
  </si>
  <si>
    <t>1320*1,1</t>
  </si>
  <si>
    <t>1995230410</t>
  </si>
  <si>
    <t>748</t>
  </si>
  <si>
    <t>733182292</t>
  </si>
  <si>
    <t>70371432</t>
  </si>
  <si>
    <t>-1966210637</t>
  </si>
  <si>
    <t>-10810083</t>
  </si>
  <si>
    <t>-250803825</t>
  </si>
  <si>
    <t>1656324774</t>
  </si>
  <si>
    <t>2030343993</t>
  </si>
  <si>
    <t>26*1,03 "Přepočtené koeficientem množství</t>
  </si>
  <si>
    <t>59245019</t>
  </si>
  <si>
    <t>dlažba tvar obdélník betonová pro nevidomé 200x200x60mm přírodní, podélné drážky</t>
  </si>
  <si>
    <t>2025173027</t>
  </si>
  <si>
    <t>dlažba tvar obdélník betonová pro nevidomé 200x100x60mm přírodní, podélné drážky</t>
  </si>
  <si>
    <t>1332756972</t>
  </si>
  <si>
    <t>1002575575</t>
  </si>
  <si>
    <t>1524570984</t>
  </si>
  <si>
    <t>846934491</t>
  </si>
  <si>
    <t>1002305209</t>
  </si>
  <si>
    <t>657881492</t>
  </si>
  <si>
    <t>506737759</t>
  </si>
  <si>
    <t>346629812</t>
  </si>
  <si>
    <t>-57786248</t>
  </si>
  <si>
    <t>-1854888328</t>
  </si>
  <si>
    <t>59224493</t>
  </si>
  <si>
    <t>vpusť uliční DN 450 skruž průběžná 450/645x50mm betonová se zápachovou uzávěrkou 150mm PVC</t>
  </si>
  <si>
    <t>772830221</t>
  </si>
  <si>
    <t>-201074277</t>
  </si>
  <si>
    <t>1128723272</t>
  </si>
  <si>
    <t>899432111</t>
  </si>
  <si>
    <t>Výšková úprava uličního vstupu nebo vpusti do 200 mm snížením krycího hrnce, šoupěte nebo hydrantu</t>
  </si>
  <si>
    <t>719314313</t>
  </si>
  <si>
    <t>Výšková úprava uličního vstupu nebo vpusti do 200 mm snížením krycího hrnce, šoupěte, nebo hydrantu bez úpravy armatur</t>
  </si>
  <si>
    <t>-364057392</t>
  </si>
  <si>
    <t>1346142547</t>
  </si>
  <si>
    <t>40445608</t>
  </si>
  <si>
    <t>značky upravující přednost P1, P4 700mm</t>
  </si>
  <si>
    <t>798665469</t>
  </si>
  <si>
    <t>204087803</t>
  </si>
  <si>
    <t>1038619863</t>
  </si>
  <si>
    <t>1772044369</t>
  </si>
  <si>
    <t>1129579416</t>
  </si>
  <si>
    <t>-1229118759</t>
  </si>
  <si>
    <t>380642803</t>
  </si>
  <si>
    <t>441</t>
  </si>
  <si>
    <t>1182698671</t>
  </si>
  <si>
    <t>441*0,1 "Přepočtené koeficientem množství</t>
  </si>
  <si>
    <t>-953443044</t>
  </si>
  <si>
    <t>264</t>
  </si>
  <si>
    <t>-457495058</t>
  </si>
  <si>
    <t>264*1,02 "Přepočtené koeficientem množství</t>
  </si>
  <si>
    <t>1071119430</t>
  </si>
  <si>
    <t>Poznámka k položce:_x000D_
doplnění stávajících</t>
  </si>
  <si>
    <t>963835504</t>
  </si>
  <si>
    <t>20*1,02 "Přepočtené koeficientem množství</t>
  </si>
  <si>
    <t>1250740461</t>
  </si>
  <si>
    <t>688836480</t>
  </si>
  <si>
    <t>1320*1,2</t>
  </si>
  <si>
    <t>-767518854</t>
  </si>
  <si>
    <t>-458861609</t>
  </si>
  <si>
    <t>-2076919215</t>
  </si>
  <si>
    <t>979071131</t>
  </si>
  <si>
    <t>Očištění dlažebních kostek mozaikových kamenivem těženým nebo MV</t>
  </si>
  <si>
    <t>1105102320</t>
  </si>
  <si>
    <t>Očištění vybouraných dlažebních kostek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</si>
  <si>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-713494395</t>
  </si>
  <si>
    <t>974,099</t>
  </si>
  <si>
    <t>-410242738</t>
  </si>
  <si>
    <t>974,099*24</t>
  </si>
  <si>
    <t>-1809074977</t>
  </si>
  <si>
    <t>-127195167</t>
  </si>
  <si>
    <t>14,05+92,045+10,56+0,984</t>
  </si>
  <si>
    <t>-871881212</t>
  </si>
  <si>
    <t>382,8</t>
  </si>
  <si>
    <t>1658521123</t>
  </si>
  <si>
    <t>170,06+303,6</t>
  </si>
  <si>
    <t>-370830297</t>
  </si>
  <si>
    <t>-1279577337</t>
  </si>
  <si>
    <t>77</t>
  </si>
  <si>
    <t>760393603</t>
  </si>
  <si>
    <t>část 2, ul. 5.května - část2, ul. 5.května</t>
  </si>
  <si>
    <t>SO 02 - Rekonstrukce kanalizace, ulice 5. května</t>
  </si>
  <si>
    <t xml:space="preserve">    3 - Svislé a kompletní konstrukce</t>
  </si>
  <si>
    <t xml:space="preserve">    4 - Vodorovné konstrukce</t>
  </si>
  <si>
    <t>VRN - Vedlejší rozpočtové náklady</t>
  </si>
  <si>
    <t xml:space="preserve">    VRN1 - Průzkumné, geodetické a projektové práce</t>
  </si>
  <si>
    <t>111211101</t>
  </si>
  <si>
    <t>Odstranění křovin a stromů průměru kmene do 100 mm i s kořeny sklonu terénu do 1:5 ručně</t>
  </si>
  <si>
    <t>-541581009</t>
  </si>
  <si>
    <t>Odstranění křovin a stromů s odstraněním kořenů ručně průměru kmene do 100 mm jakékoliv plochy v rovině nebo ve svahu o sklonu do 1:5</t>
  </si>
  <si>
    <t>"viz TZ D2.01"2,0</t>
  </si>
  <si>
    <t>112101103</t>
  </si>
  <si>
    <t>Odstranění stromů listnatých</t>
  </si>
  <si>
    <t>-1055878242</t>
  </si>
  <si>
    <t>Odstranění stromů s odřezáním kmene a s odvětvením listnatých</t>
  </si>
  <si>
    <t>"viz TZ D2.01"</t>
  </si>
  <si>
    <t>"jeřáb ptačí"1,0</t>
  </si>
  <si>
    <t>112101123</t>
  </si>
  <si>
    <t>Odstranění stromů jehličnatých</t>
  </si>
  <si>
    <t>-1222848546</t>
  </si>
  <si>
    <t>Odstranění stromů s odřezáním kmene a s odvětvením jehličnatých bez odkornění</t>
  </si>
  <si>
    <t>"smrk omorika"1,0</t>
  </si>
  <si>
    <t>112251103</t>
  </si>
  <si>
    <t>Odstranění pařezů</t>
  </si>
  <si>
    <t>1988872130</t>
  </si>
  <si>
    <t>Odstranění pařezů strojně s jejich vykopáním nebo vytrháním</t>
  </si>
  <si>
    <t>Poznámka k položce:_x000D_
- vč. odvozu a řádné likvidace i s kořeny</t>
  </si>
  <si>
    <t>"jeřáb ptačí a smrk omorika"1,0+1,0</t>
  </si>
  <si>
    <t>113106122</t>
  </si>
  <si>
    <t>Rozebrání dlažeb z kamenných dlaždic komunikací pro pěší ručně</t>
  </si>
  <si>
    <t>1259808620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</si>
  <si>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</si>
  <si>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170,0</t>
  </si>
  <si>
    <t>113106161</t>
  </si>
  <si>
    <t>Rozebrání dlažeb vozovek z drobných kostek s ložem z kameniva ručně</t>
  </si>
  <si>
    <t>796940115</t>
  </si>
  <si>
    <t>Rozebrání dlažeb vozovek a ploch s přemístěním hmot na skládku na vzdálenost do 3 m nebo s naložením na dopravní prostředek, s jakoukoliv výplní spár ručně z drobných kostek nebo odseků s ložem z kameniva</t>
  </si>
  <si>
    <t>"rozhraní mezi chodníkem a trávníkem"205*0,1</t>
  </si>
  <si>
    <t>113107212</t>
  </si>
  <si>
    <t>Odstranění podkladu z kameniva těženého tl přes 100 do 200 mm strojně pl přes 200 m2</t>
  </si>
  <si>
    <t>231455800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</si>
  <si>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</si>
  <si>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"komunikace"474,0</t>
  </si>
  <si>
    <t>"chodník"284,3</t>
  </si>
  <si>
    <t>"štěrková plocha"297,5</t>
  </si>
  <si>
    <t>1556865339</t>
  </si>
  <si>
    <t>113107335</t>
  </si>
  <si>
    <t>Odstranění podkladu z betonu vyztuženého sítěmi tl do 100 mm strojně pl do 50 m2</t>
  </si>
  <si>
    <t>793208915</t>
  </si>
  <si>
    <t>Odstranění podkladů nebo krytů strojně plochy jednotlivě do 50 m2 s přemístěním hmot na skládku na vzdálenost do 3 m nebo s naložením na dopravní prostředek z betonu vyztuženého sítěmi, o tl. vrstvy do 100 mm</t>
  </si>
  <si>
    <t>"betonová plocha KP 59"4,0*1</t>
  </si>
  <si>
    <t>113154122</t>
  </si>
  <si>
    <t>Frézování živičného krytu tl 40 mm pruh š přes 0,5 do 1 m pl do 500 m2 bez překážek v trase</t>
  </si>
  <si>
    <t>-539230893</t>
  </si>
  <si>
    <t>Frézování živičného podkladu nebo krytu s naložením na dopravní prostředek plochy do 500 m2 bez překážek v trase pruhu šířky přes 0,5 m do 1 m, tloušťky vrstvy 40 mm</t>
  </si>
  <si>
    <t>113154123</t>
  </si>
  <si>
    <t>Frézování živičného krytu tl 50 mm pruh š přes 0,5 do 1 m pl do 500 m2 bez překážek v trase</t>
  </si>
  <si>
    <t>1834608262</t>
  </si>
  <si>
    <t>Frézování živičného podkladu nebo krytu s naložením na dopravní prostředek plochy do 500 m2 bez překážek v trase pruhu šířky přes 0,5 m do 1 m, tloušťky vrstvy 50 mm</t>
  </si>
  <si>
    <t>"chodník"114,3</t>
  </si>
  <si>
    <t>-1763465414</t>
  </si>
  <si>
    <t>275,0</t>
  </si>
  <si>
    <t>115101200R</t>
  </si>
  <si>
    <t>Přečerpávání odpadních vod</t>
  </si>
  <si>
    <t>kpl</t>
  </si>
  <si>
    <t>853326034</t>
  </si>
  <si>
    <t>Poznámka k položce:_x000D_
- včetně montáže a demontáže přečerpávacího potrubí po úsecích_x000D_
- přečerpávání ze stok a kanalizačních přípojek v daném pracovním úseku</t>
  </si>
  <si>
    <t>1,0</t>
  </si>
  <si>
    <t>115101201</t>
  </si>
  <si>
    <t>Čerpání vody na dopravní výšku do 10 m průměrný přítok do 500 l/min</t>
  </si>
  <si>
    <t>hod</t>
  </si>
  <si>
    <t>-956414173</t>
  </si>
  <si>
    <t>Čerpání vody na dopravní výšku do 10 m s uvažovaným průměrným přítokem do 500 l/min</t>
  </si>
  <si>
    <t>8*30*4</t>
  </si>
  <si>
    <t>115101301</t>
  </si>
  <si>
    <t>Pohotovost čerpací soupravy pro dopravní výšku do 10 m přítok do 500 l/min</t>
  </si>
  <si>
    <t>den</t>
  </si>
  <si>
    <t>2049618954</t>
  </si>
  <si>
    <t>Pohotovost záložní čerpací soupravy pro dopravní výšku do 10 m s uvažovaným průměrným přítokem do 500 l/min</t>
  </si>
  <si>
    <t>30*4</t>
  </si>
  <si>
    <t>119001401</t>
  </si>
  <si>
    <t>Dočasné zajištění potrubí ocelového nebo litinového DN do 200 mm</t>
  </si>
  <si>
    <t>631092492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</si>
  <si>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</si>
  <si>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"viz TZ D2.01 a PD D2.03 a tabulka kanalizačních přípojek"</t>
  </si>
  <si>
    <t>"stoka B"</t>
  </si>
  <si>
    <t>"NTL plyn OC 50"2*1,2+1*1,1</t>
  </si>
  <si>
    <t>"vodovodní přípojka DN 25"1*1,2</t>
  </si>
  <si>
    <t>"vodovodní přípojka OC 38"1*1,2+1*1,1</t>
  </si>
  <si>
    <t>"vodovod DN 80"1*1,1</t>
  </si>
  <si>
    <t>Mezisoučet</t>
  </si>
  <si>
    <t>"stoka Ba"</t>
  </si>
  <si>
    <t>"NTL plyn 150"1*1,1</t>
  </si>
  <si>
    <t>"přípojka KP 41"</t>
  </si>
  <si>
    <t>"horkovod 110"2*0,8</t>
  </si>
  <si>
    <t>"přípojka KP 41.1"</t>
  </si>
  <si>
    <t>"vodovodní přípojka"1*0,8</t>
  </si>
  <si>
    <t>"NTL plyn OC 50"1*0,8</t>
  </si>
  <si>
    <t>"přípojka KP 45"</t>
  </si>
  <si>
    <t>"vodovod DN 80"1*0,8</t>
  </si>
  <si>
    <t>"přípojka KP 45.1"</t>
  </si>
  <si>
    <t>"přípojka KP 45.2"</t>
  </si>
  <si>
    <t>"přípojka NTL OC 50"1*0,8</t>
  </si>
  <si>
    <t>"přípojka KP 48"</t>
  </si>
  <si>
    <t>"přípojka KP 48.2"</t>
  </si>
  <si>
    <t>"přípojka KP 51"</t>
  </si>
  <si>
    <t>"kanalizace"1*0,8</t>
  </si>
  <si>
    <t>"přípojka KP 51.2"</t>
  </si>
  <si>
    <t>"přípojka KP 53"</t>
  </si>
  <si>
    <t>"přípojka KP 54"</t>
  </si>
  <si>
    <t>"přípojka KP 57"</t>
  </si>
  <si>
    <t>"vodovod DN 50"1*0,8</t>
  </si>
  <si>
    <t>"přípojka KP 58"</t>
  </si>
  <si>
    <t>"přípojka KP 59"</t>
  </si>
  <si>
    <t>119001402</t>
  </si>
  <si>
    <t>Dočasné zajištění potrubí ocelového nebo litinového DN přes 200 do 500 mm</t>
  </si>
  <si>
    <t>1060979154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</si>
  <si>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</si>
  <si>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"viz TZ D2.01 a PD D2.03"</t>
  </si>
  <si>
    <t>"NTL plyn OC 300"1*1,1</t>
  </si>
  <si>
    <t>"horkovod 225"2*1,1</t>
  </si>
  <si>
    <t>"přípojka KP 39 - KP69"</t>
  </si>
  <si>
    <t>"NTL OC 300"10*0,8</t>
  </si>
  <si>
    <t>119001411</t>
  </si>
  <si>
    <t>Dočasné zajištění potrubí betonového, ŽB nebo kameninového DN do 200 mm</t>
  </si>
  <si>
    <t>337174036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</si>
  <si>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</si>
  <si>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"viz PD D2.03"</t>
  </si>
  <si>
    <t>"stoka C"</t>
  </si>
  <si>
    <t>"kanalizace DN 200"1*1,1</t>
  </si>
  <si>
    <t>-1591560875</t>
  </si>
  <si>
    <t>"viz PD D2.03 a PD tabulka kanalizačních přípojek"</t>
  </si>
  <si>
    <t>"sděl. kabel"1*1,2+3*1,1</t>
  </si>
  <si>
    <t>"el. kabel"2*1,1</t>
  </si>
  <si>
    <t>"sděl. kabel"4*1,1</t>
  </si>
  <si>
    <t>"el. kabel"3*1,1</t>
  </si>
  <si>
    <t>"el. kabel"1*1,1</t>
  </si>
  <si>
    <t>"přípojky KP 39-KP 69"</t>
  </si>
  <si>
    <t>"optický kabel"3*0,8</t>
  </si>
  <si>
    <t>"sděl. kabel"29*0,8</t>
  </si>
  <si>
    <t>"el. kabel"21*0,8</t>
  </si>
  <si>
    <t>"kabel VO"6*0,8</t>
  </si>
  <si>
    <t>119002121</t>
  </si>
  <si>
    <t>Přechodová lávka délky do 2 m včetně zábradlí pro zabezpečení výkopu zřízení</t>
  </si>
  <si>
    <t>653460781</t>
  </si>
  <si>
    <t>Pomocné konstrukce při zabezpečení výkopu vodorovné pochozí přechodová lávka délky do 2 m včetně zábradlí zřízení</t>
  </si>
  <si>
    <t>"v místě výkopu, poté mobilně přesouvána"1,0</t>
  </si>
  <si>
    <t>119002122</t>
  </si>
  <si>
    <t>Přechodová lávka délky do 2 m včetně zábradlí pro zabezpečení výkopu odstranění</t>
  </si>
  <si>
    <t>776474764</t>
  </si>
  <si>
    <t>Pomocné konstrukce při zabezpečení výkopu vodorovné pochozí přechodová lávka délky do 2 m včetně zábradlí odstranění</t>
  </si>
  <si>
    <t>119003227</t>
  </si>
  <si>
    <t>Mobilní plotová zábrana vyplněná dráty výšky přes 1,5 do 2,2 m pro zabezpečení výkopu zřízení</t>
  </si>
  <si>
    <t>-1498093263</t>
  </si>
  <si>
    <t>Pomocné konstrukce při zabezpečení výkopu svislé ocelové mobilní oplocení, výšky přes 1,5 do 2,2 m panely vyplněné dráty zřízení</t>
  </si>
  <si>
    <t>"v místě výkopu, poté mobilně přesouváno"2,5*2+20,0*2</t>
  </si>
  <si>
    <t>119003228</t>
  </si>
  <si>
    <t>Mobilní plotová zábrana vyplněná dráty výšky přes 1,5 do 2,2 m pro zabezpečení výkopu odstranění</t>
  </si>
  <si>
    <t>-1796087245</t>
  </si>
  <si>
    <t>Pomocné konstrukce při zabezpečení výkopu svislé ocelové mobilní oplocení, výšky přes 1,5 do 2,2 m panely vyplněné dráty odstranění</t>
  </si>
  <si>
    <t>119004111</t>
  </si>
  <si>
    <t>Bezpečný vstup nebo výstup z výkopu pomocí žebříku zřízení</t>
  </si>
  <si>
    <t>-1037727520</t>
  </si>
  <si>
    <t>Pomocné konstrukce při zabezpečení výkopu bezpečný vstup nebo výstup žebříkem zřízení</t>
  </si>
  <si>
    <t>"v místě výkopu, max. po 20m, s přesahem 1,1 m nad pádovou hranu"4,0*44</t>
  </si>
  <si>
    <t>119004112</t>
  </si>
  <si>
    <t>Bezpečný vstup nebo výstup z výkopu pomocí žebříku odstranění</t>
  </si>
  <si>
    <t>-1041466197</t>
  </si>
  <si>
    <t>Pomocné konstrukce při zabezpečení výkopu bezpečný vstup nebo výstup žebříkem odstranění</t>
  </si>
  <si>
    <t>121151123</t>
  </si>
  <si>
    <t>Sejmutí ornice plochy přes 500 m2 tl vrstvy do 200 mm strojně</t>
  </si>
  <si>
    <t>-166134629</t>
  </si>
  <si>
    <t>Sejmutí ornice strojně při souvislé ploše přes 500 m2, tl. vrstvy do 200 mm</t>
  </si>
  <si>
    <t>"viz TZ D2.01"1020,0</t>
  </si>
  <si>
    <t>132254104</t>
  </si>
  <si>
    <t>Hloubení rýh zapažených š do 800 mm v hornině třídy těžitelnosti I skupiny 3 objem přes 100 m3 strojně</t>
  </si>
  <si>
    <t>-692945573</t>
  </si>
  <si>
    <t>Hloubení zapažených rýh šířky do 800 mm strojně s urovnáním dna do předepsaného profilu a spádu v hornině třídy těžitelnosti I skupiny 3 přes 100 m3</t>
  </si>
  <si>
    <t>"přípojka KP 39, dl. 0,009.00 km, š.r. 0,8 m, DN 200 a 150"</t>
  </si>
  <si>
    <t>"st. 0,000.00 - 0,002.80 km, pr.hl. 2,23m (-0,4m komunikace)"2,8*2,23*0,8</t>
  </si>
  <si>
    <t>"0,002.80 - 0,004.85 km, pr.hl. 1,80m (-0,25m chodník)"2,05*1,8*0,8</t>
  </si>
  <si>
    <t>"0,004.85 - 0,006.40 km, pr.hl. 1,90m (-0,1m tráva)"1,55*1,9*0,8</t>
  </si>
  <si>
    <t>"0,006.40 - 0,009.00 km, pr.hl. 1,86m (-0,1m tráva)"2,6*1,86*0,8</t>
  </si>
  <si>
    <t>"přípojka KP 41, dl. 0,024.75 km, š.r. 0,8 m, DN 200 a 150"</t>
  </si>
  <si>
    <t>"st. 0,000.00 - 0,003.40 km, pr.hl. 2,08m (-0,4m komunikace)"3,4*2,08*0,8</t>
  </si>
  <si>
    <t>"0,003.40 - 0,005.00 km, pr.hl. 2,20m (-0,25m chodník)"1,6*2,2*0,8</t>
  </si>
  <si>
    <t>"0,005.00 - 0,012.40 km, pr.hl. 2,26m (-0,1m tráva)"7,4*2,26*0,8</t>
  </si>
  <si>
    <t>"0,012.40 - 0,015.20 km, pr.hl. 1,97m (-0,1m tráva)"2,8*1,97*0,8</t>
  </si>
  <si>
    <t>"0,015.20 - 0,024.75 km, pr.hl. 1,70m (-0,1m tráva)"9,55*1,7*0,8</t>
  </si>
  <si>
    <t>"přípojka KP 41.1, dl. 0,037.30 km, š.r 0,8 m, DN 150"</t>
  </si>
  <si>
    <t>"st. 0,000.00 - 0,009.15 km, pr.hl. 2,29m (-0,1m tráva)"9,15*2,29*0,8</t>
  </si>
  <si>
    <t>"0,009.15 - 0,010.65 km, pr.hl. 2,05m (-0,1m tráva)"1,5*2,05*0,8</t>
  </si>
  <si>
    <t>"0,010.65 - 0,026.80 km, pr.hl. 2,05m (-0,1m tráva)"16,15*2,05*0,8</t>
  </si>
  <si>
    <t>"0,026.80 - 0,037.30 km, pr.hl. 1,54m (-0,1m tráva)"10,5*1,54*0,8</t>
  </si>
  <si>
    <t>"přípojka KP 45, dl. 0,015.00 km, š.r. 0,8 m, DN 200 a 150"</t>
  </si>
  <si>
    <t>"st. 0,000.00 - 0,003.20 km, pr.hl. 2,2m (-0,4m komunikace)"3,2*2,2*0,8</t>
  </si>
  <si>
    <t>"0,003.20 - 0,005.00 km, pr.hl. 2,36m (-0,25m chodník)"1,8*2,36*0,8</t>
  </si>
  <si>
    <t>"0,005.00 - 0,007.20 km, pr.hl. 2,40m (-0,1m tráva)"2,2*2,4*0,8</t>
  </si>
  <si>
    <t>"0,007.20 - 0,015.00 km, pr.hl. 1,74m (-0,1m tráva)"7,8*1,74*0,8</t>
  </si>
  <si>
    <t>"přípojka KP 45.1, dl. 0,029.50 km, š.r. 0,8 m, DN 150"</t>
  </si>
  <si>
    <t>"st. 0,000.00 - 0,014.70 km, pr.hl. 1,95m (-0,1m tráva)"14,7*1,95*0,8</t>
  </si>
  <si>
    <t>"0,014.70 - 0,029.50 km, pr.hl. 1,5m (-0,1m tráva)"14,8*1,5*0,8</t>
  </si>
  <si>
    <t>"přípojka KP 45.2, dl. 0,036.60 km, š.r. 0,8 m, DN 150"</t>
  </si>
  <si>
    <t>"st. 0,000.00 - 0,003.15 km, pr.hl. 2,2m (-0,1m tráva)"3,15*2,2*0,8</t>
  </si>
  <si>
    <t>"0,003.15 - 0,004.60 km, pr.hl. 1,96m (-0,1m tráva)"1,45*1,96*0,8</t>
  </si>
  <si>
    <t>"0,004.60 - 0,016.60 km, pr.hl. 2,01m (-0,1m tráva)"12,0*2,01*0,8</t>
  </si>
  <si>
    <t>"0,016.60 - 0,036.60 km, pr.hl. 1,66m (-0,1m tráva)"20,0*1,66*0,8</t>
  </si>
  <si>
    <t>"přípojka KP 48, dl. 0,014.50 km, š.r. 0,8 m, DN 200 a 150"</t>
  </si>
  <si>
    <t>"st. 0,000.00 - 0,003.00 km, pr.hl. 2,19m (-0,4m komunikace)"3,0*2,19*0,8</t>
  </si>
  <si>
    <t>"0,003.00 - 0,004.40 km, pr.hl.2,30m (-0,25m chodník)"1,4*2,3*0,8</t>
  </si>
  <si>
    <t>"0,004.40 - 0,007.10 km, pr.hl. 2,45m (-0,1m tráva)"2,7*2,45*0,8</t>
  </si>
  <si>
    <t>"0,007.10 - 0,014.50 km, pr.hl. 1,88m (-0,1m tráva)"7,4*1,88*0,8</t>
  </si>
  <si>
    <t>"přípojka KP 48.1, dl. 0,017.50km, š.r. 0,8 m, DN 150"</t>
  </si>
  <si>
    <t>"st. 0,000.00 - 0,008.00 km, pr.hl. 2,14m (-0,1m tráva)"8,0*2,14*0,8</t>
  </si>
  <si>
    <t>"0,008.00 - 0,017.50 km, pr.hl. 1,38m (-0,1m tráva)"9,5*1,38*0,8</t>
  </si>
  <si>
    <t>"přípojka KP 48.2, dl. 0,033.60 km, š.r. 0,8 m, DN 150"</t>
  </si>
  <si>
    <t>"st. 0,000.00 - 0,003.20 km, pr.hl. 2,09m (-0,4m komunikace)"3,2*2,09*0,8</t>
  </si>
  <si>
    <t>"0,003.20 - 0,004.85 km, pr.hl. 2,17m (-0,25m chodník)"1,65*2,17*0,8</t>
  </si>
  <si>
    <t>"0,004.85 - 0,014.75 km, pr.hl. 2,04m (-0,1m tráva)"9,9*2,04*0,8</t>
  </si>
  <si>
    <t>"0,014.75 - 0,022.25 km, pr.hl. 1,79m (-0,1m tráva)"7,5*1,79*0,8</t>
  </si>
  <si>
    <t>"0,022.25 - 0,033.60 km, pr.hl. 1,50m (-0,1m tráva)"11,35*1,5*0,8</t>
  </si>
  <si>
    <t>"přípojka KP 51, dl. 0,014.80 km, š.r. 0,8 m, DN 200 a 150"</t>
  </si>
  <si>
    <t>"st. 0,000.00 - 0,003.10 km, pr.hl. 1,67m (-0,4m komunikace)"3,1*1,67*0,8</t>
  </si>
  <si>
    <t>"0,003.10 - 0,004.60 km, pr.hl. 1,75m (-0,25m chodník)"1,5*1,75*0,8</t>
  </si>
  <si>
    <t>"0,004.60 - 0,008.30 km, pr.hl. 1,87m (-0,1m tráva)"3,7*1,87*0,8</t>
  </si>
  <si>
    <t>"0,008.30 - 0,014.80 km, pr.hl. 1,63m (-0,1m tráva)"6,5*1,63*0,8</t>
  </si>
  <si>
    <t>"přípojka KP 51.1, dl. 0,036.30 km, š.r. 0,8 m, DN 150"</t>
  </si>
  <si>
    <t>"st. 0,000.00 - 0,005.45 km, pr.hl. 1,81m (-0,1m tráva)"5,45*1,81*0,8</t>
  </si>
  <si>
    <t>"0,005.45 - 0,007.15 km, pr.hl. 1,58m (-0,1m tráva)"1,7*1,58*0,8</t>
  </si>
  <si>
    <t>"0,007.15 - 0,019.05 km, pr.hl. 1,60m (-0,1m tráva)"11,9*1,6*0,8</t>
  </si>
  <si>
    <t>"0,019.05 - 0,025.60 km, pr.hl. 1,45m (-0,1m tráva)"6,55*1,45*0,8</t>
  </si>
  <si>
    <t>"0,025.60 - 0,036.30 km, pr.hl. 1,21m (-0,1m tráva)"10,7*1,21*0,8</t>
  </si>
  <si>
    <t>"přípojka KP 51.2, dl. 0,018.20 km, š.r. 0,8 m, DN 150"</t>
  </si>
  <si>
    <t>"st. 0,000.00 - 0,005.70 km, pr.hl. 1,51m (-0,1m tráva)"5,7*1,51*0,8</t>
  </si>
  <si>
    <t>"0,005.70 - 0,018.20 km, pr.hl. 1,35m (-0,1m tráva)"12,5*1,35*0,8</t>
  </si>
  <si>
    <t>"přípojka KP 57, dl. 0,044.60 km, š.r. 0,8m DN 200 a 150"</t>
  </si>
  <si>
    <t>"st. 0,000.00 - 0,016.15 km, pr.hl. 1,8m (-0,4m komunikace)"16,15*1,8*0,8</t>
  </si>
  <si>
    <t>"0,016.15 - 0,039.25 km, pr.hl. 1,5m (-0,4m komunikace)"23,1*1,5*0,8</t>
  </si>
  <si>
    <t>"0,039.25 - 0,044.60 km, pr.hl. 1,63m (-0,1m tráva)"5,35*1,63*0,8</t>
  </si>
  <si>
    <t>"přípojky DN 150, š.r. 0,8 m, dl. 0,223.50 km"214,2*1,6*0,8</t>
  </si>
  <si>
    <t>"přípojky DN 200, š.r. 0,8 m, dl. 0,006.00 km"6,0*1,7*0,8</t>
  </si>
  <si>
    <t>751,874/100*50</t>
  </si>
  <si>
    <t>132254206</t>
  </si>
  <si>
    <t>Hloubení zapažených rýh š do 2000 mm v hornině třídy těžitelnosti I skupiny 3 objem do 5000 m3</t>
  </si>
  <si>
    <t>96021313</t>
  </si>
  <si>
    <t>Hloubení zapažených rýh šířky přes 800 do 2 000 mm strojně s urovnáním dna do předepsaného profilu a spádu v hornině třídy těžitelnosti I skupiny 3 přes 1 000 do 5 000 m3</t>
  </si>
  <si>
    <t>"viz TZ D2.01 a PD D2.03 a D2.04, D2.05"</t>
  </si>
  <si>
    <t>"stoka B, dl. 0,214.15 km, š.r. 1,2 a 1,1 m, DN 400, DN 300 a DN 250"</t>
  </si>
  <si>
    <t>"st. 0,010.00 - 0,022.65 km, pr.hl. 2,56 m (-0,4m komunikace)"12,65*2,56*1,2</t>
  </si>
  <si>
    <t>"0,022.65 - 0,043.90 km, pr.hl. 2,51m (-0,4m komunikace)"21,25*2,51*1,2</t>
  </si>
  <si>
    <t>"0,043.90 - 0,051.05 km, pr.hl. 2,49m (-0,4m komunikace)"7,15*2,49*1,2</t>
  </si>
  <si>
    <t>"0,051.05 - 0,068.25 km, pr.hl. 2,45m (-0,4m komunikace)"17,2*2,45*1,2</t>
  </si>
  <si>
    <t>"0,068.25 - 0,078.90 km, pr.hl. 2,41m (-0,4m komunikace)"10,65*2,41*1,2</t>
  </si>
  <si>
    <t>"0,078.90 - 0,101.25 km, pr.hl. 2,46m (-0,4m komunikace)"22,35*2,46*1,1</t>
  </si>
  <si>
    <t>"0,101.25 - 0,120.05 km, pr.hl. 2,46m (-0,4m komunikace)"18,8*2,46*1,1</t>
  </si>
  <si>
    <t>"0,120.05 - 0,129.70 km, pr.hl. 2,39m (-0,4m komunikace)"9,65*2,39*1,1</t>
  </si>
  <si>
    <t>"0,129.70 - 0,139.85 km, pr.hl. 2,25m (-0,4m komunikace)"10,15*2,25*1,1</t>
  </si>
  <si>
    <t>"0,139.85 - 0,160.05 km, pr.hl. 2,11m (-0,4m komunikace)"20,2*2,11*1,1</t>
  </si>
  <si>
    <t>"0,160.05 - 0,186.15 km, pr.hl. 1,89m (-0,4m komunikace)"26,1*1,89*1,1</t>
  </si>
  <si>
    <t>"0,186.15 - 0,200.75 km, pr.hl. 1,48m (-0,4m komunikace)"14,6*1,48*1,1</t>
  </si>
  <si>
    <t>"0,200.75 - 0,208.25 km, pr.hl. 1,34m (-0,4m komunikace)"7,5*1,34*1,1</t>
  </si>
  <si>
    <t xml:space="preserve">"0,208.25 - 0,214.75 km, pr.hl. 1,48m (-0,4m komunikace)"6,5*1,48*1,1 </t>
  </si>
  <si>
    <t>"0,214.75 - 0,224.15 km, pr.hl. 1,57m (-0,4m komunikace)"9,4*1,57*1,1</t>
  </si>
  <si>
    <t>"stoka Ba, dl. 0,065.65 km, š.r. 1,1 m, DN 250"</t>
  </si>
  <si>
    <t>"st. 0,000.00 - 0,007.35 km, pr.hl. 2,38m (-0,4m komunikace)"7,35*2,38*1,1</t>
  </si>
  <si>
    <t>"0,007.35 - 0,019.30 km, pr.hl. 2,38m (-0,4m komunikace)"11,95*2,38*1,1</t>
  </si>
  <si>
    <t>"0,019.30 - 0,027.10 km, pr.hl. 2,39m (-0,4m komunikace)"7,8*2,39*1,1</t>
  </si>
  <si>
    <t>"0,027.10 - 0,040.70 km, pr.hl. 2,43m (-0,25m chodník)"13,6*2,43*1,1</t>
  </si>
  <si>
    <t>"0,040.70 - 0,050.20 km, pr.hl. 2,24m (-0,25m chodník)"9,5*2,24*1,1</t>
  </si>
  <si>
    <t>"0,050.20 - 0,065.65 km, pr.hl. 2,02m (-0,25m chodník)"15,45*2,02*1,1</t>
  </si>
  <si>
    <t>"stoka C, dl. 0,039.15 km, š.r. 1,1 m, DN 250"</t>
  </si>
  <si>
    <t>"st. 0,009.70 - 0,019.25 km, pr.hl. 2,66m (-0,25m chodník)"9,55*2,66*1,1</t>
  </si>
  <si>
    <t>"0,019.25 - 0,031.60 km, pr.hl. 2,46m (-0,25m chodník)"12,35*2,46*1,1</t>
  </si>
  <si>
    <t>"0,031.60 - 0,045.70 km, pr.hl. 2,17m (-0,25m chodník)"14,1*2,17*1,1</t>
  </si>
  <si>
    <t>"0,045.70 - 0,048.85 km, pr.hl. 1,93m (-0,25m chodník)"3,15*1,93*1,1</t>
  </si>
  <si>
    <t>"prohloubení pro šachty"</t>
  </si>
  <si>
    <t>"ŠB02"(3,0-1,2)*3,0*2,5</t>
  </si>
  <si>
    <t>"ŠB03"(3,0-1,2)*3,0*2,49</t>
  </si>
  <si>
    <t>"ŠB04"(3,0-1,1)*3,0*2,45</t>
  </si>
  <si>
    <t>"ŠB05"(3,0-1,1)*3,0*2,07</t>
  </si>
  <si>
    <t>"ŠB06"(3,0-1,1)*3,0*1,35</t>
  </si>
  <si>
    <t>"ŠB07"(3,0-1,1)*3,0*1,69</t>
  </si>
  <si>
    <t>"ŠBa01"(3,0-1,1)*3,0*2,4</t>
  </si>
  <si>
    <t>"ŠBa02"(3,0-1,1)*3,0*1,88</t>
  </si>
  <si>
    <t>"ŠC02"(3,0-1,1)*3,0*1,7</t>
  </si>
  <si>
    <t>"prohloubení pod šachty"</t>
  </si>
  <si>
    <t>3,0*3,0*0,25*9</t>
  </si>
  <si>
    <t>"rozšíření pro revizní šachty"</t>
  </si>
  <si>
    <t>"RŠ05"(2,0-0,8)*2,0*1,4</t>
  </si>
  <si>
    <t>"RŠ06"(2,0-0,8)*2,0*2,32</t>
  </si>
  <si>
    <t>"RŠ07"(1,6-0,8)*1,6*1,54</t>
  </si>
  <si>
    <t>"RŠ08"(1,6-0,8)*1,6*1,49</t>
  </si>
  <si>
    <t>"RŠ09"(1,6-0,8)*1,6*1,46</t>
  </si>
  <si>
    <t>"RŠ10"(2,0-0,8)*2,0*1,5</t>
  </si>
  <si>
    <t>"RŠ11"(2,0-0,8)*2,0*1,83</t>
  </si>
  <si>
    <t>"RŠ12"(1,6-0,8)*1,6*1,3</t>
  </si>
  <si>
    <t>"RŠ13"(1,6-0,8)*1,6*1,53</t>
  </si>
  <si>
    <t>"RŠ14"(2,0-0,8)*2,0*1,85</t>
  </si>
  <si>
    <t>"RŠ15"(2,0-0,8)*2,0*1,8</t>
  </si>
  <si>
    <t>"RŠ16"(2,0-0,8)*2,0*2,46</t>
  </si>
  <si>
    <t>"RŠ17"(1,6-0,8)*1,6*1,2</t>
  </si>
  <si>
    <t>"RŠ18"(1,6-0,8)*1,6*1,43</t>
  </si>
  <si>
    <t>"RŠ19"(1,6-0,8)*1,6*1,75</t>
  </si>
  <si>
    <t>"RŠ20"(2,0-0,8)*2,0*1,88</t>
  </si>
  <si>
    <t>"RŠ21"(1,6-0,8)*1,6*1,5</t>
  </si>
  <si>
    <t>"RŠ22"(1,6-0,8)*1,6*1,52</t>
  </si>
  <si>
    <t>"RŠ23"(1,6-0,8)*1,6*1,7</t>
  </si>
  <si>
    <t>"RŠ24"(2,0-0,8)*2,0*1,55</t>
  </si>
  <si>
    <t>"RŠ25"(2,0-0,8)*2,0*1,8</t>
  </si>
  <si>
    <t>"RŠ26"(1,6-0,8)*1,6*2,17</t>
  </si>
  <si>
    <t>"RŠ27"(1,6-0,8)*1,6*1,75</t>
  </si>
  <si>
    <t>"RŠ28"(2,0-0,8)*2,0*1,7</t>
  </si>
  <si>
    <t>"RŠ29"(2,0-0,8)*2,0*1,5</t>
  </si>
  <si>
    <t>"RŠ30"(2,0-0,8)*2,0*1,7</t>
  </si>
  <si>
    <t>"RŠ35"(2,0-0,8)*2,0*1,15</t>
  </si>
  <si>
    <t>"prohloubení pod revizní šachty"</t>
  </si>
  <si>
    <t>2,0*2,0*0,15*14+1,6*1,6*0,15*13</t>
  </si>
  <si>
    <t>"stávající kanalizace vč. šachet"</t>
  </si>
  <si>
    <t>97,0*1,1*1,3+117,0*1,1*1,3</t>
  </si>
  <si>
    <t>1325,534/100*50</t>
  </si>
  <si>
    <t>132354104</t>
  </si>
  <si>
    <t>Hloubení rýh zapažených š do 800 mm v hornině třídy těžitelnosti II skupiny 4 objem přes 100 m3 strojně</t>
  </si>
  <si>
    <t>-35744495</t>
  </si>
  <si>
    <t>Hloubení zapažených rýh šířky do 800 mm strojně s urovnáním dna do předepsaného profilu a spádu v hornině třídy těžitelnosti II skupiny 4 přes 100 m3</t>
  </si>
  <si>
    <t>132354206</t>
  </si>
  <si>
    <t>Hloubení zapažených rýh š do 2000 mm v hornině třídy těžitelnosti II skupiny 4 objem do 5000 m3</t>
  </si>
  <si>
    <t>-422789</t>
  </si>
  <si>
    <t>Hloubení zapažených rýh šířky přes 800 do 2 000 mm strojně s urovnáním dna do předepsaného profilu a spádu v hornině třídy těžitelnosti II skupiny 4 přes 1 000 do 5 000 m3</t>
  </si>
  <si>
    <t>"viz položka 132254206"</t>
  </si>
  <si>
    <t>139001101</t>
  </si>
  <si>
    <t>Příplatek za ztížení vykopávky v blízkosti podzemního vedení</t>
  </si>
  <si>
    <t>-1490524886</t>
  </si>
  <si>
    <t>Příplatek k cenám hloubených vykopávek za ztížení vykopávky v blízkosti podzemního vedení nebo výbušnin pro jakoukoliv třídu horniny</t>
  </si>
  <si>
    <t>"NTL plyn OC 50"2*(1,6*1,2*1,1)+1*(1,6*1,1*1,0)</t>
  </si>
  <si>
    <t>"vodovodní přípojka DN 25"1*(1,6*1,2*1,1)</t>
  </si>
  <si>
    <t>"vodovodní přípojka OC 38"1*(1,6*1,2*1,1)+1*(1,6*1,1*1,1)</t>
  </si>
  <si>
    <t>"vodovod DN 80"1*(1,6*1,1*1,1)</t>
  </si>
  <si>
    <t>"NTL plyn 150"1*(1,7*1,1*1,2)</t>
  </si>
  <si>
    <t>"horkovod 110"2*(1,7*0,8*1,2)</t>
  </si>
  <si>
    <t>"vodovodní přípojka"1*(1,6*0,8*1,1)</t>
  </si>
  <si>
    <t>"NTL plyn OC 50"1*(1,6*0,8*1,1)</t>
  </si>
  <si>
    <t>"vodovod DN 80"1*(1,6*0,8*1,1)</t>
  </si>
  <si>
    <t>"přípojka NTL OC 50"1*(1,6*0,8*1,1)</t>
  </si>
  <si>
    <t>"kanalizace"1*(1,7*0,8*1,2)</t>
  </si>
  <si>
    <t>"vodovod DN 50"1*(1,6*0,8*1,1)</t>
  </si>
  <si>
    <t>"NTL plyn OC 300"1*(1,9*1,1*1,4)</t>
  </si>
  <si>
    <t>"horkovod 225"2*(1,8*1,1*1,3)</t>
  </si>
  <si>
    <t>"NTL OC 300"10*(1,9*0,8*1,4)</t>
  </si>
  <si>
    <t>"kanalizace DN 200"1*(1,7*1,1*1,2)</t>
  </si>
  <si>
    <t>"sděl. kabel"1*(1,5*1,2*1,0)+3*(1,5*1,1*1,0)</t>
  </si>
  <si>
    <t>"el. kabel"2*(1,5*1,1*1,0)</t>
  </si>
  <si>
    <t>"sděl. kabel"4*(1,5*1,1*1,0)</t>
  </si>
  <si>
    <t>"el. kabel"3*(1,5*1,1*1,0)</t>
  </si>
  <si>
    <t>"el. kabel"1*(1,5*1,1*1,0)</t>
  </si>
  <si>
    <t>"optický kabel"3*(1,5*0,8*1,0)</t>
  </si>
  <si>
    <t>"sděl. kabel"29*(1,5*0,8*1,0)</t>
  </si>
  <si>
    <t>"el. kabel"21*(1,5*0,8*1,0)</t>
  </si>
  <si>
    <t>"kabel VO"6*(1,5*0,8*1,0)</t>
  </si>
  <si>
    <t>151101101</t>
  </si>
  <si>
    <t>Zřízení příložného pažení a rozepření stěn rýh hl do 2 m</t>
  </si>
  <si>
    <t>617672164</t>
  </si>
  <si>
    <t>Zřízení pažení a rozepření stěn rýh pro podzemní vedení příložné pro jakoukoliv mezerovitost, hloubky do 2 m</t>
  </si>
  <si>
    <t>"0,160.05 - 0,186.15 km, pr.hl. 1,89m (-0,4m komunikace)"26,1*1,89*2</t>
  </si>
  <si>
    <t>"0,186.15 - 0,200.75 km, pr.hl. 1,48m (-0,4m komunikace)"14,6*1,48*2</t>
  </si>
  <si>
    <t>"0,200.75 - 0,208.25 km, pr.hl. 1,34m (-0,4m komunikace)"7,5*1,34*2</t>
  </si>
  <si>
    <t>"0,208.25 - 0,214.75 km, pr.hl. 1,48m (-0,4m komunikace)"6,5*1,48*2</t>
  </si>
  <si>
    <t>"0,214.75 - 0,224.15 km, pr.hl. 1,57m (-0,4m komunikace)"9,4*1,57*2</t>
  </si>
  <si>
    <t>"0,045.70 - 0,048.85 km, pr.hl. 1,93m (-0,25m chodník)"3,15*1,93*2</t>
  </si>
  <si>
    <t>"0,002.80 - 0,004.85 km, pr.hl. 1,80m (-0,25m chodník)"2,05*1,8*2</t>
  </si>
  <si>
    <t>"0,004.85 - 0,006.40 km, pr.hl. 1,90m (-0,1m tráva)"1,55*1,9*2</t>
  </si>
  <si>
    <t>"0,006.40 - 0,009.00 km, pr.hl. 1,86m (-0,1m tráva)"2,6*1,86*2</t>
  </si>
  <si>
    <t>"0,012.40 - 0,015.20 km, pr.hl. 1,97m (-0,1m tráva)"2,8*1,97*2</t>
  </si>
  <si>
    <t>"0,015.20 - 0,024.75 km, pr.hl. 1,70m (-0,1m tráva)"9,55*1,7*2</t>
  </si>
  <si>
    <t>"0,026.80 - 0,037.30 km, pr.hl. 1,54m (-0,1m tráva)"10,5*1,54*2</t>
  </si>
  <si>
    <t>"0,007.20 - 0,015.00 km, pr.hl. 1,74m (-0,1m tráva)"7,8*1,74*2</t>
  </si>
  <si>
    <t>"st. 0,000.00 - 0,014.70 km, pr.hl. 1,95m (-0,1m tráva)"14,7*1,95*2</t>
  </si>
  <si>
    <t>"0,014.70 - 0,029.50 km, pr.hl. 1,5m (-0,1m tráva)"14,8*1,5*2</t>
  </si>
  <si>
    <t>"0,003.15 - 0,004.60 km, pr.hl. 1,96m (-0,1m tráva)"1,45*1,96*2</t>
  </si>
  <si>
    <t>"0,016.60 - 0,036.60 km, pr.hl. 1,66m (-0,1m tráva)"20,0*1,66*2</t>
  </si>
  <si>
    <t>"0,007.10 - 0,014.50 km, pr.hl. 1,88m (-0,1m tráva)"7,4*1,88*2</t>
  </si>
  <si>
    <t>"přípojka KP 48.1, dl. 0,017.50 km, š.r. 0,8 m, DN 150"</t>
  </si>
  <si>
    <t>"0,008.00 - 0,017.50 km, pr.hl. 1,38m (-0,1m tráva)"9,5*1,38*2</t>
  </si>
  <si>
    <t>"0,014.75 - 0,022.25 km, pr.hl. 1,79m (-0,1m tráva)"7,5*1,79*2</t>
  </si>
  <si>
    <t>"0,022.25 - 0,033.60 km, pr.hl. 1,50m (-0,1m tráva)"11,35*1,5*2</t>
  </si>
  <si>
    <t>"st. 0,000.00 - 0,003.10 km, pr.hl. 1,67m (-0,4m komunikace)"3,1*1,67*2</t>
  </si>
  <si>
    <t>"0,003.10 - 0,004.60 km, pr.hl. 1,75m (-0,25m chodník)"1,5*1,75*2</t>
  </si>
  <si>
    <t>"0,004.60 - 0,008.30 km, pr.hl. 1,87m (-0,1m tráva)"3,7*1,87*2</t>
  </si>
  <si>
    <t>"0,008.30 - 0,014.80 km, pr.hl. 1,63m (-0,1m tráva)"6,5*1,63*2</t>
  </si>
  <si>
    <t>"st. 0,000.00 - 0,005.45 km, pr.hl. 1,81m (-0,1m tráva)"5,45*1,81*2</t>
  </si>
  <si>
    <t>"0,005.45 - 0,007.15 km, pr.hl. 1,58m (-0,1m tráva)"1,7*1,58*2</t>
  </si>
  <si>
    <t>"0,007.15 - 0,019.05 km, pr.hl. 1,60m (-0,1m tráva)"11,9*1,6*2</t>
  </si>
  <si>
    <t>"0,019.05 - 0,025.60 km, pr.hl. 1,45m (-0,1m tráva)"6,55*1,45*2</t>
  </si>
  <si>
    <t>"0,025.60 - 0,036.30 km, pr.hl. 1,21m (-0,1m tráva)"10,7*1,21*2</t>
  </si>
  <si>
    <t>"st. 0,000.00 - 0,005.70 km, pr.hl. 1,51m (-0,1m tráva)"5,7*1,51*2</t>
  </si>
  <si>
    <t>"0,005.70 - 0,018.20 km, pr.hl. 1,35m (-0,1m tráva)"12,5*1,35*2</t>
  </si>
  <si>
    <t>"st. 0,000.00 - 0,016.15 km, pr.hl. 1,8m (-0,4m komunikace)"16,15*1,8*2</t>
  </si>
  <si>
    <t>"0,016.15 - 0,039.25 km, pr.hl. 1,5m (-0,4m komunikace)"23,1*1,5*2</t>
  </si>
  <si>
    <t>"0,039.25 - 0,044.60 km, pr.hl. 1,63m (-0,1m tráva)"5,35*1,63*2</t>
  </si>
  <si>
    <t>"přípojky DN 150, š.r. 0,8 m, dl. 0,223.50 km"214,2*1,6*2</t>
  </si>
  <si>
    <t>"přípojky DN 200, š.r. 0,8 m, dl. 0,006.00 km"6,0*1,7*2</t>
  </si>
  <si>
    <t>"ŠB06"(3,0-1,1)*1,35*2</t>
  </si>
  <si>
    <t>"ŠB07"(3,0-1,1)*1,69*2</t>
  </si>
  <si>
    <t>"ŠBa02"(3,0-1,1)*1,88*2</t>
  </si>
  <si>
    <t>"ŠC02"(3,0-1,1)*1,7*2</t>
  </si>
  <si>
    <t>3,0*0,25*4*9</t>
  </si>
  <si>
    <t>"RŠ05"(2,0-0,8)*2,0*2</t>
  </si>
  <si>
    <t>"RŠ07"(1,6-0,8)*1,6*2</t>
  </si>
  <si>
    <t>"RŠ08"(1,6-0,8)*1,6*2</t>
  </si>
  <si>
    <t>"RŠ09"(1,6-0,8)*1,6*2</t>
  </si>
  <si>
    <t>"RŠ10"(2,0-0,8)*2,0*2</t>
  </si>
  <si>
    <t>"RŠ11"(2,0-0,8)*2,0*2</t>
  </si>
  <si>
    <t>"RŠ12"(1,6-0,8)*1,6*2</t>
  </si>
  <si>
    <t>"RŠ13"(1,6-0,8)*1,6*2</t>
  </si>
  <si>
    <t>"RŠ14"(2,0-0,8)*2,0*2</t>
  </si>
  <si>
    <t>"RŠ15"(2,0-0,8)*2,0*2</t>
  </si>
  <si>
    <t>"RŠ17"(1,6-0,8)*1,6*2</t>
  </si>
  <si>
    <t>"RŠ18"(1,6-0,8)*1,6*2</t>
  </si>
  <si>
    <t>"RŠ19"(1,6-0,8)*1,6*2</t>
  </si>
  <si>
    <t>"RŠ20"(2,0-0,8)*2,0*2</t>
  </si>
  <si>
    <t>"RŠ21"(1,6-0,8)*1,6*2</t>
  </si>
  <si>
    <t>"RŠ22"(1,6-0,8)*1,6*2</t>
  </si>
  <si>
    <t>"RŠ23"(1,6-0,8)*1,6*2</t>
  </si>
  <si>
    <t>"RŠ24"(2,0-0,8)*2,0*2</t>
  </si>
  <si>
    <t>"RŠ25"(2,0-0,8)*2,0*2</t>
  </si>
  <si>
    <t>"RŠ27"(1,6-0,8)*1,6*2</t>
  </si>
  <si>
    <t>"RŠ28"(2,0-0,8)*2,0*2</t>
  </si>
  <si>
    <t>"RŠ29"(2,0-0,8)*2,0*2</t>
  </si>
  <si>
    <t>"RŠ30"(2,0-0,8)*2,0*2</t>
  </si>
  <si>
    <t>"RŠ35"(2,0-0,8)*2,0*2</t>
  </si>
  <si>
    <t>2,0*0,15*4*14+1,6*0,15*4*13</t>
  </si>
  <si>
    <t>151101102</t>
  </si>
  <si>
    <t>Zřízení příložného pažení a rozepření stěn rýh hl přes 2 do 4 m</t>
  </si>
  <si>
    <t>-18747849</t>
  </si>
  <si>
    <t>Zřízení pažení a rozepření stěn rýh pro podzemní vedení příložné pro jakoukoliv mezerovitost, hloubky přes 2 do 4 m</t>
  </si>
  <si>
    <t>"st. 0,010.00 - 0,022.65 km, pr.hl. 2,56 m (-0,4m komunikace)"12,65*2,56*2</t>
  </si>
  <si>
    <t>"0,022.65 - 0,043.90 km, pr.hl. 2,51m (-0,4m komunikace)"21,25*2,51*2</t>
  </si>
  <si>
    <t>"0,043.90 - 0,051.05 km, pr.hl. 2,49m (-0,4m komunikace)"7,15*2,49*2</t>
  </si>
  <si>
    <t>"0,051.05 - 0,068.25 km, pr.hl. 2,45m (-0,4m komunikace)"17,2*2,45*2</t>
  </si>
  <si>
    <t>"0,068.25 - 0,078.90 km, pr.hl. 2,41m (-0,4m komunikace)"10,65*2,41*2</t>
  </si>
  <si>
    <t>"0,078.90 - 0,101.25 km, pr.hl. 2,46m (-0,4m komunikace)"22,35*2,46*2</t>
  </si>
  <si>
    <t>"0,101.25 - 0,120.05 km, pr.hl. 2,46m (-0,4m komunikace)"18,8*2,46*2</t>
  </si>
  <si>
    <t>"0,120.05 - 0,129.70 km, pr.hl. 2,39m (-0,4m komunikace)"9,65*2,39*2</t>
  </si>
  <si>
    <t>"0,129.70 - 0,139.85 km, pr.hl. 2,25m (-0,4m komunikace)"10,15*2,25*2</t>
  </si>
  <si>
    <t>"0,139.85 - 0,160.05 km, pr.hl. 2,11m (-0,4m komunikace)"20,2*2,11*2</t>
  </si>
  <si>
    <t>"st. 0,000.00 - 0,007.35 km, pr.hl. 2,38m (-0,4m komunikace)"7,35*2,38*2</t>
  </si>
  <si>
    <t>"0,007.35 - 0,019.30 km, pr.hl. 2,38m (-0,4m komunikace)"11,95*2,38*2</t>
  </si>
  <si>
    <t>"0,019.30 - 0,027.10 km, pr.hl. 2,39m (-0,4m komunikace)"7,8*2,39*2</t>
  </si>
  <si>
    <t>"0,027.10 - 0,040.70 km, pr.hl. 2,43m (-0,25m chodník)"13,6*2,43*2</t>
  </si>
  <si>
    <t>"0,040.70 - 0,050.20 km, pr.hl. 2,24m (-0,25m chodník)"9,5*2,24*2</t>
  </si>
  <si>
    <t>"0,050.20 - 0,065.65 km, pr.hl. 2,02m (-0,25m chodník)"15,45*2,02*2</t>
  </si>
  <si>
    <t>"st. 0,009.70 - 0,019.25 km, pr.hl. 2,66m (-0,25m chodník)"9,55*2,66*2</t>
  </si>
  <si>
    <t>"0,019.25 - 0,031.60 km, pr.hl. 2,46m (-0,25m chodník)"12,35*2,46*2</t>
  </si>
  <si>
    <t>"0,031.60 - 0,045.70 km, pr.hl. 2,17m (-0,25m chodník)"14,1*2,17*2</t>
  </si>
  <si>
    <t>"přípojka KP 39, dl. 0,008.80 km, š.r. 0,8 m, DN 200 a 150"</t>
  </si>
  <si>
    <t>"st. 0,000.00 - 0,002.80 km, pr.hl. 2,23m (-0,4m komunikace)"2,8*2,23*2</t>
  </si>
  <si>
    <t>"st. 0,000.00 - 0,003.40 km, pr.hl. 2,08m (-0,4m komunikace)"3,4*2,08*2</t>
  </si>
  <si>
    <t>"0,003.40 - 0,005.00 km, pr.hl. 2,20m (-0,25m chodník)"1,6*2,2*2</t>
  </si>
  <si>
    <t>"0,005.00 - 0,012.40 km, pr.hl. 2,26m (-0,1m tráva)"7,4*2,26*2</t>
  </si>
  <si>
    <t>"přípojka KP 41.1, dl. 0,036.30 km, š.r 0,8 m, DN 150"</t>
  </si>
  <si>
    <t>"st. 0,000.00 - 0,009.15 km, pr.hl. 2,29m (-0,1m tráva)"9,15*2,29*2</t>
  </si>
  <si>
    <t>"0,009.15 - 0,010.65 km, pr.hl. 2,05m (-0,1m tráva)"1,5*2,05*2</t>
  </si>
  <si>
    <t>"0,010.65 - 0,026.80 km, pr.hl. 2,05m (-0,1m tráva)"16,15*2,05*2</t>
  </si>
  <si>
    <t>"st. 0,000.00 - 0,003.20 km, pr.hl. 2,2m (-0,4m komunikace)"3,2*2,2*2</t>
  </si>
  <si>
    <t>"0,003.20 - 0,005.00 km, pr.hl. 2,36m (-0,25m chodník)"1,8*2,36*2</t>
  </si>
  <si>
    <t>"0,005.00 - 0,007.20 km, pr.hl. 2,40m (-0,1m tráva)"2,2*2,4*2</t>
  </si>
  <si>
    <t>"přípojka KP 45.2, dl. 0,035.60 km, š.r. 0,8 m, DN 150"</t>
  </si>
  <si>
    <t>"st. 0,000.00 - 0,003.15 km, pr.hl. 2,2m (-0,1m tráva)"3,15*2,2*2</t>
  </si>
  <si>
    <t>"0,004.60 - 0,016.60 km, pr.hl. 2,01m (-0,1m tráva)"12,0*2,01*2</t>
  </si>
  <si>
    <t>"st. 0,000.00 - 0,003.00 km, pr.hl. 2,19m (-0,4m komunikace)"3,0*2,19*2</t>
  </si>
  <si>
    <t>"0,003.00 - 0,004.40 km, pr.hl.2,30m (-0,25m chodník)"1,4*2,3*2</t>
  </si>
  <si>
    <t>"0,004.40 - 0,007.10 km, pr.hl. 2,45m (-0,1m tráva)"2,7*2,45*2</t>
  </si>
  <si>
    <t>"přípojka KP 48.1, dl. 0,017.30km, š.r. 0,8 m, DN 150"</t>
  </si>
  <si>
    <t>"st. 0,000.00 - 0,008.00 km, pr.hl. 2,14m (-0,1m tráva)"8,0*2,14*2</t>
  </si>
  <si>
    <t>"přípojka KP 48.2, dl. 0,032.55 km, š.r. 0,8 m, DN 150"</t>
  </si>
  <si>
    <t>"st. 0,000.00 - 0,003.20 km, pr.hl. 2,09m (-0,4m komunikace)"3,2*2,09*2</t>
  </si>
  <si>
    <t>"0,003.20 - 0,004.85 km, pr.hl. 2,17m (-0,25m chodník)"1,65*2,17*2</t>
  </si>
  <si>
    <t>"0,004.85 - 0,014.75 km, pr.hl. 2,04m (-0,1m tráva)"9,9*2,04*2</t>
  </si>
  <si>
    <t>"ŠB02"(3,0-1,2)*2,5*2</t>
  </si>
  <si>
    <t>"ŠB03"(3,0-1,2)*2,49*2</t>
  </si>
  <si>
    <t>"ŠB04"(3,0-1,1)*2,45*2</t>
  </si>
  <si>
    <t>"ŠB05"(3,0-1,1)*2,07*2</t>
  </si>
  <si>
    <t>"ŠBa01"(3,0-1,1)*2,4*2</t>
  </si>
  <si>
    <t>"RŠ06"(2,0-0,8)*2,32*2</t>
  </si>
  <si>
    <t>"RŠ16"(2,0-0,8)*2,46*2</t>
  </si>
  <si>
    <t>"RŠ26"(1,6-0,8)*2,17*2</t>
  </si>
  <si>
    <t>151101111</t>
  </si>
  <si>
    <t>Odstranění příložného pažení a rozepření stěn rýh hl do 2 m</t>
  </si>
  <si>
    <t>-6064232</t>
  </si>
  <si>
    <t>Odstranění pažení a rozepření stěn rýh pro podzemní vedení s uložením materiálu na vzdálenost do 3 m od kraje výkopu příložné, hloubky do 2 m</t>
  </si>
  <si>
    <t>"viz položka 151101101"1867,718</t>
  </si>
  <si>
    <t>151101112</t>
  </si>
  <si>
    <t>Odstranění příložného pažení a rozepření stěn rýh hl přes 2 do 4 m</t>
  </si>
  <si>
    <t>1073067971</t>
  </si>
  <si>
    <t>Odstranění pažení a rozepření stěn rýh pro podzemní vedení s uložením materiálu na vzdálenost do 3 m od kraje výkopu příložné, hloubky přes 2 do 4 m</t>
  </si>
  <si>
    <t>"viz položka 151101102"1658,966</t>
  </si>
  <si>
    <t>162751117</t>
  </si>
  <si>
    <t>Vodorovné přemístění přes 9 000 do 10000 m výkopku/sypaniny z horniny třídy těžitelnosti I skupiny 1 až 3</t>
  </si>
  <si>
    <t>-232989471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</si>
  <si>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</si>
  <si>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(2077,408-375,738"zásyp septiků viz DSO 21.2")/100*50</t>
  </si>
  <si>
    <t>162751119</t>
  </si>
  <si>
    <t>Příplatek k vodorovnému přemístění výkopku/sypaniny z horniny třídy těžitelnosti I skupiny 1 až 3 ZKD 1000 m přes 10000 m</t>
  </si>
  <si>
    <t>-2010608659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</si>
  <si>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</si>
  <si>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850,835*15</t>
  </si>
  <si>
    <t>162751137</t>
  </si>
  <si>
    <t>Vodorovné přemístění přes 9 000 do 10000 m výkopku/sypaniny z horniny třídy těžitelnosti II skupiny 4 a 5</t>
  </si>
  <si>
    <t>1703161944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</si>
  <si>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</si>
  <si>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(2077,408-375,738"zásyp septiků viz DSP 21.2")/100*50</t>
  </si>
  <si>
    <t>162751139</t>
  </si>
  <si>
    <t>Příplatek k vodorovnému přemístění výkopku/sypaniny z horniny třídy těžitelnosti II skupiny 4 a 5 ZKD 1000 m přes 10000 m</t>
  </si>
  <si>
    <t>1152066955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</si>
  <si>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</si>
  <si>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171201231</t>
  </si>
  <si>
    <t>Poplatek za uložení zeminy a kamení na recyklační skládce (skládkovné) kód odpadu 17 05 04</t>
  </si>
  <si>
    <t>1399200355</t>
  </si>
  <si>
    <t>1701,670*2</t>
  </si>
  <si>
    <t>171251201</t>
  </si>
  <si>
    <t>Uložení sypaniny na skládky nebo meziskládky</t>
  </si>
  <si>
    <t>-1523111126</t>
  </si>
  <si>
    <t>Uložení sypaniny na skládky nebo meziskládky bez hutnění s upravením uložené sypaniny do předepsaného tvaru</t>
  </si>
  <si>
    <t>2077,408-375,738"zásyp septiků viz DSO 21.2"</t>
  </si>
  <si>
    <t>174151101</t>
  </si>
  <si>
    <t>Zásyp jam, šachet rýh nebo kolem objektů sypaninou se zhutněním</t>
  </si>
  <si>
    <t>-1760519126</t>
  </si>
  <si>
    <t>Zásyp sypaninou z jakékoliv horniny strojně s uložením výkopku ve vrstvách se zhutněním jam, šachet, rýh nebo kolem objektů v těchto vykopávkách</t>
  </si>
  <si>
    <t>"výkop"751,874+1325,534</t>
  </si>
  <si>
    <t>"obsyp"-391,045</t>
  </si>
  <si>
    <t>"lože"-56,298</t>
  </si>
  <si>
    <t>"podkl. bet. lože"-35,77</t>
  </si>
  <si>
    <t>"podkl. desky"-8,928</t>
  </si>
  <si>
    <t>"sedl. lože"-6,083</t>
  </si>
  <si>
    <t>"šachty bet."-3,14*0,65*0,65*2,05*9</t>
  </si>
  <si>
    <t>"šachty plast"-3,14*0,3*0,3*1,74*14-3,14*0,2*0,2*1,56*13</t>
  </si>
  <si>
    <t>"potrubí kamenina DN 400"-3,14*0,243*0,243*68,9</t>
  </si>
  <si>
    <t>"potrubí kamenina DN 300"-3,14*0,177*0,177*121,85</t>
  </si>
  <si>
    <t>"potrubí kamenina DN 250"-3,14*0,170*0,170*128,2</t>
  </si>
  <si>
    <t>"potrubí PVC DN 150"-3,14*0,075*0,075*495,45</t>
  </si>
  <si>
    <t>"potrubí PVC DN 200"-3,14*0,1*0,1*56,4</t>
  </si>
  <si>
    <t>58337344</t>
  </si>
  <si>
    <t>štěrkopísek frakce 0/32 vč. přesunu na stavbě</t>
  </si>
  <si>
    <t>-806572936</t>
  </si>
  <si>
    <t>štěrkopísek frakce 0/32</t>
  </si>
  <si>
    <t>1498,458*1,972</t>
  </si>
  <si>
    <t>175151101</t>
  </si>
  <si>
    <t>Obsypání potrubí strojně sypaninou bez prohození, uloženou do 3 m</t>
  </si>
  <si>
    <t>635767988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</si>
  <si>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</si>
  <si>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"viz TZ D2.01 a PD D2.06"</t>
  </si>
  <si>
    <t>"DN 250"128,2*1,1*0,641-3,14*0,17*0,17*128,2-2,692"sedlové lože"</t>
  </si>
  <si>
    <t>"DN 300"121,85*1,1*0,655-3,14*0,177*0,177*121,85-2,571"sedlové lože"</t>
  </si>
  <si>
    <t>"DN 400"68,9*1,2*0,786-3,14*0,243*0,243*68,9-0,82"sedlové lože"</t>
  </si>
  <si>
    <t>"DN 150"495,45*0,8*0,45-3,14*0,075*0,075*498,25</t>
  </si>
  <si>
    <t>"DN 200"56,4*0,8*0,5-3,14*0,1*0,1*56,4</t>
  </si>
  <si>
    <t>58337303</t>
  </si>
  <si>
    <t>štěrkopísek frakce 0/8 vč. přesunu na stavbě</t>
  </si>
  <si>
    <t>-1543229325</t>
  </si>
  <si>
    <t>štěrkopísek frakce 0/8</t>
  </si>
  <si>
    <t>391,045*1,915</t>
  </si>
  <si>
    <t>181351113</t>
  </si>
  <si>
    <t>Rozprostření ornice tl vrstvy do 200 mm pl přes 500 m2 v rovině nebo ve svahu do 1:5 strojně</t>
  </si>
  <si>
    <t>479098118</t>
  </si>
  <si>
    <t>Rozprostření a urovnání ornice v rovině nebo ve svahu sklonu do 1:5 strojně při souvislé ploše přes 500 m2, tl. vrstvy do 200 mm</t>
  </si>
  <si>
    <t>181451121</t>
  </si>
  <si>
    <t>Založení lučního trávníku výsevem pl přes 1000 m2 v rovině a ve svahu do 1:5</t>
  </si>
  <si>
    <t>1896703119</t>
  </si>
  <si>
    <t>Založení trávníku na půdě předem připravené plochy přes 1000 m2 výsevem včetně utažení lučního v rovině nebo na svahu do 1:5</t>
  </si>
  <si>
    <t>00572470</t>
  </si>
  <si>
    <t>osivo směs travní univerzál</t>
  </si>
  <si>
    <t>-263005561</t>
  </si>
  <si>
    <t>1020*1,02*0,02</t>
  </si>
  <si>
    <t>181951112</t>
  </si>
  <si>
    <t>Úprava pláně v hornině třídy těžitelnosti I skupiny 1 až 3 se zhutněním strojně</t>
  </si>
  <si>
    <t>-626314227</t>
  </si>
  <si>
    <t>Úprava pláně vyrovnáním výškových rozdílů strojně v hornině třídy těžitelnosti I, skupiny 1 až 3 se zhutněním</t>
  </si>
  <si>
    <t>"viz tZ D2.01"</t>
  </si>
  <si>
    <t>((128,2+121,85)*1,1)/100*50</t>
  </si>
  <si>
    <t>(68,9*1,2)/100*50</t>
  </si>
  <si>
    <t>((495,45+56,4)*0,8)/100*50</t>
  </si>
  <si>
    <t>181951114</t>
  </si>
  <si>
    <t>Úprava pláně v hornině třídy těžitelnosti II skupiny 4 a 5 se zhutněním strojně</t>
  </si>
  <si>
    <t>98799893</t>
  </si>
  <si>
    <t>Úprava pláně vyrovnáním výškových rozdílů strojně v hornině třídy těžitelnosti II, skupiny 4 a 5 se zhutněním</t>
  </si>
  <si>
    <t>Svislé a kompletní konstrukce</t>
  </si>
  <si>
    <t>359901211</t>
  </si>
  <si>
    <t>Monitoring stoky jakékoli výšky na nové kanalizaci</t>
  </si>
  <si>
    <t>-1296841927</t>
  </si>
  <si>
    <t>Monitoring stok (kamerový systém) jakékoli výšky nová kanalizace</t>
  </si>
  <si>
    <t>128,2+121,85+68,9+551,85</t>
  </si>
  <si>
    <t>Vodorovné konstrukce</t>
  </si>
  <si>
    <t>451573111</t>
  </si>
  <si>
    <t>Lože pod potrubí otevřený výkop ze štěrkopísku</t>
  </si>
  <si>
    <t>-424594880</t>
  </si>
  <si>
    <t>Lože pod potrubí, stoky a drobné objekty v otevřeném výkopu z písku a štěrkopísku do 63 mm</t>
  </si>
  <si>
    <t>"viz TZ D2.01 a PD D2.06 a D2.07"</t>
  </si>
  <si>
    <t>"pod šachty"3,0*3,0*0,15*9</t>
  </si>
  <si>
    <t>"pod přípojky"495,45*0,8*0,1+56,4*0,8*0,1</t>
  </si>
  <si>
    <t>452112112</t>
  </si>
  <si>
    <t>Osazení betonových prstenců nebo rámů v do 100 mm</t>
  </si>
  <si>
    <t>2143024570</t>
  </si>
  <si>
    <t>Osazení betonových dílců prstenců nebo rámů pod poklopy a mříže, výšky do 100 mm</t>
  </si>
  <si>
    <t>"viz PD D2.09"</t>
  </si>
  <si>
    <t>"prstenec uliční vpust"2,0</t>
  </si>
  <si>
    <t>"40"1,0</t>
  </si>
  <si>
    <t>"60"1,0</t>
  </si>
  <si>
    <t>"80"5,0</t>
  </si>
  <si>
    <t>"100"1,0</t>
  </si>
  <si>
    <t>0059715.URS</t>
  </si>
  <si>
    <t>Uliční vpust vyrovnávací prstenec 10a</t>
  </si>
  <si>
    <t>949673791</t>
  </si>
  <si>
    <t>"viz TZ D2.01 a PD D2.11"</t>
  </si>
  <si>
    <t>2,0</t>
  </si>
  <si>
    <t>59224184</t>
  </si>
  <si>
    <t>prstenec šachtový vyrovnávací betonový 625x120x40mm</t>
  </si>
  <si>
    <t>934751981</t>
  </si>
  <si>
    <t>59224185</t>
  </si>
  <si>
    <t>prstenec šachtový vyrovnávací betonový 625x120x60mm</t>
  </si>
  <si>
    <t>1325573188</t>
  </si>
  <si>
    <t>59224176</t>
  </si>
  <si>
    <t>prstenec šachtový vyrovnávací betonový 625x120x80mm</t>
  </si>
  <si>
    <t>-468234955</t>
  </si>
  <si>
    <t>5,0</t>
  </si>
  <si>
    <t>59224187</t>
  </si>
  <si>
    <t>prstenec šachtový vyrovnávací betonový 625x120x100mm</t>
  </si>
  <si>
    <t>1581258506</t>
  </si>
  <si>
    <t>452112122</t>
  </si>
  <si>
    <t>Osazení betonových prstenců nebo rámů v do 200 mm</t>
  </si>
  <si>
    <t>-1565399796</t>
  </si>
  <si>
    <t>Osazení betonových dílců prstenců nebo rámů pod poklopy a mříže, výšky přes 100 do 200 mm</t>
  </si>
  <si>
    <t>8,0</t>
  </si>
  <si>
    <t>59224188</t>
  </si>
  <si>
    <t>prstenec šachtový vyrovnávací betonový 625x120x120mm</t>
  </si>
  <si>
    <t>-1229300303</t>
  </si>
  <si>
    <t>452311131</t>
  </si>
  <si>
    <t>Podkladní desky z betonu prostého bez zvýšených nároků na prostředí tř. C 12/15 otevřený výkop</t>
  </si>
  <si>
    <t>1819472442</t>
  </si>
  <si>
    <t>Podkladní a zajišťovací konstrukce z betonu prostého v otevřeném výkopu bez zvýšených nároků na prostředí desky pod potrubí, stoky a drobné objekty z betonu tř. C 12/15</t>
  </si>
  <si>
    <t>"DN 250"128,2*1,1*0,1</t>
  </si>
  <si>
    <t>"DN 300"121,82*1,1*0,1</t>
  </si>
  <si>
    <t>"DN 400"68,9*1,2*0,1</t>
  </si>
  <si>
    <t>452311141</t>
  </si>
  <si>
    <t>Podkladní desky z betonu prostého bez zvýšených nároků na prostředí tř. C 16/20 otevřený výkop</t>
  </si>
  <si>
    <t>1964135169</t>
  </si>
  <si>
    <t>Podkladní a zajišťovací konstrukce z betonu prostého v otevřeném výkopu bez zvýšených nároků na prostředí desky pod potrubí, stoky a drobné objekty z betonu tř. C 16/20</t>
  </si>
  <si>
    <t>"viz TZ D2.01 a PD D2.08"</t>
  </si>
  <si>
    <t>2,0*2,0*0,1*14+1,6*1,6*0,1*13</t>
  </si>
  <si>
    <t>452312131</t>
  </si>
  <si>
    <t>Sedlové lože z betonu prostého bez zvýšených nároků na prostředí tř. C 12/15 otevřený výkop</t>
  </si>
  <si>
    <t>-1201524494</t>
  </si>
  <si>
    <t>Podkladní a zajišťovací konstrukce z betonu prostého v otevřeném výkopu bez zvýšených nároků na prostředí sedlové lože pod potrubí z betonu tř. C 12/15</t>
  </si>
  <si>
    <t>"viz TZ D2.01 a PD D2.06</t>
  </si>
  <si>
    <t>"DN 400"(0,0729-0,061)*68,9</t>
  </si>
  <si>
    <t>"DN 300"(0,0531-0,032)*121,85</t>
  </si>
  <si>
    <t>"DN 250"(0,0510-0,030)*128,2</t>
  </si>
  <si>
    <t>452351101</t>
  </si>
  <si>
    <t>Bednění podkladních desek nebo bloků nebo sedlového lože otevřený výkop</t>
  </si>
  <si>
    <t>1714370950</t>
  </si>
  <si>
    <t>Bednění podkladních a zajišťovacích konstrukcí v otevřeném výkopu desek nebo sedlových loží pod potrubí, stoky a drobné objekty</t>
  </si>
  <si>
    <t>"DN 250"128,2*0,1*2-3,0*0,1*2*2</t>
  </si>
  <si>
    <t>"DN 300"121,82*0,1*2-3,0*0,1*2*3</t>
  </si>
  <si>
    <t>"DN 400"68,9*0,1*2-3,0*0,1*2*4</t>
  </si>
  <si>
    <t>2,0*0,1*4*14+1,6*0,1*4*13</t>
  </si>
  <si>
    <t>564721101R</t>
  </si>
  <si>
    <t>Podklad z kameniva hrubého drceného vel. 32-63 mm plochy do 100 m2 tl 20 mm</t>
  </si>
  <si>
    <t>-2112329287</t>
  </si>
  <si>
    <t>Podklad nebo kryt z kameniva hrubého drceného vel. 32-63 mm s rozprostřením a zhutněním plochy jednotlivě do 100 m2, po zhutnění tl. 80 mm</t>
  </si>
  <si>
    <t>564851111</t>
  </si>
  <si>
    <t>Podklad ze štěrkodrtě ŠD plochy přes 100 m2 tl 150 mm</t>
  </si>
  <si>
    <t>-1526869481</t>
  </si>
  <si>
    <t>Podklad ze štěrkodrti ŠD s rozprostřením a zhutněním plochy přes 100 m2, po zhutnění tl. 150 mm</t>
  </si>
  <si>
    <t>564871116</t>
  </si>
  <si>
    <t>Podklad ze štěrkodrtě ŠD plochy přes 100 m2 tl. 300 mm</t>
  </si>
  <si>
    <t>-1232594358</t>
  </si>
  <si>
    <t>Podklad ze štěrkodrti ŠD s rozprostřením a zhutněním plochy přes 100 m2, po zhutnění tl. 300 mm</t>
  </si>
  <si>
    <t>"komunikace 2x150mm"474,0</t>
  </si>
  <si>
    <t>564962111</t>
  </si>
  <si>
    <t>Podklad z mechanicky zpevněného kameniva MZK tl 200 mm</t>
  </si>
  <si>
    <t>243941358</t>
  </si>
  <si>
    <t>Podklad z mechanicky zpevněného kameniva MZK (minerální beton) s rozprostřením a s hutněním, po zhutnění tl. 200 mm</t>
  </si>
  <si>
    <t>"chodník - původní"114,3</t>
  </si>
  <si>
    <t>"chodník - výměna"170,0</t>
  </si>
  <si>
    <t>565155111</t>
  </si>
  <si>
    <t>Asfaltový beton vrstva podkladní ACP 16 (obalované kamenivo OKS) tl 70 mm š do 3 m</t>
  </si>
  <si>
    <t>477151276</t>
  </si>
  <si>
    <t>Asfaltový beton vrstva podkladní ACP 16 (obalované kamenivo střednězrnné - OKS) s rozprostřením a zhutněním v pruhu šířky přes 1,5 do 3 m, po zhutnění tl. 70 mm</t>
  </si>
  <si>
    <t>573111112</t>
  </si>
  <si>
    <t>Postřik živičný infiltrační s posypem z asfaltu množství 0,8 kg/m2</t>
  </si>
  <si>
    <t>-1448803301</t>
  </si>
  <si>
    <t>Postřik infiltrační PI z asfaltu silničního s posypem kamenivem, v množství 0,8 kg/m2</t>
  </si>
  <si>
    <t>573211107</t>
  </si>
  <si>
    <t>Postřik živičný spojovací z asfaltu v množství 0,25 kg/m2</t>
  </si>
  <si>
    <t>-2145457178</t>
  </si>
  <si>
    <t>Postřik spojovací PS bez posypu kamenivem z asfaltu silničního, v množství 0,25 kg/m2</t>
  </si>
  <si>
    <t>577134111</t>
  </si>
  <si>
    <t>Asfaltový beton vrstva obrusná ACO 11 (ABS) tř. I tl 40 mm š do 3 m z nemodifikovaného asfaltu</t>
  </si>
  <si>
    <t>1476117114</t>
  </si>
  <si>
    <t>Asfaltový beton vrstva obrusná ACO 11 (ABS) s rozprostřením a se zhutněním z nemodifikovaného asfaltu v pruhu šířky do 3 m tř. I, po zhutnění tl. 40 mm</t>
  </si>
  <si>
    <t>577144211</t>
  </si>
  <si>
    <t>Asfaltový beton vrstva obrusná ACO 11 (ABS) tř. II tl 50 mm š do 3 m z nemodifikovaného asfaltu</t>
  </si>
  <si>
    <t>-1187390158</t>
  </si>
  <si>
    <t>Asfaltový beton vrstva obrusná ACO 11 (ABS) s rozprostřením a se zhutněním z nemodifikovaného asfaltu v pruhu šířky do 3 m tř. II, po zhutnění tl. 50 mm</t>
  </si>
  <si>
    <t>581114111R</t>
  </si>
  <si>
    <t>Kryt z betonu komunikace pro pěší tl 20 mm</t>
  </si>
  <si>
    <t>-1983412629</t>
  </si>
  <si>
    <t>Kryt z prostého betonu komunikací pro pěší tl. 80 mm</t>
  </si>
  <si>
    <t>830361811</t>
  </si>
  <si>
    <t>Bourání stávajícího kameninového potrubí DN přes 150 do 250</t>
  </si>
  <si>
    <t>-1779349254</t>
  </si>
  <si>
    <t>Bourání stávajícího potrubí z kameninových trub v otevřeném výkopu DN přes 150 do 250</t>
  </si>
  <si>
    <t>97,0</t>
  </si>
  <si>
    <t>830391811</t>
  </si>
  <si>
    <t>Bourání stávajícího kameninového potrubí DN přes 205 do 400</t>
  </si>
  <si>
    <t>1474097517</t>
  </si>
  <si>
    <t>Bourání stávajícího potrubí z kameninových trub v otevřeném výkopu DN přes 250 do 400</t>
  </si>
  <si>
    <t>Poznámka k položce:_x000D_
- odstranění stávajícího potrubí</t>
  </si>
  <si>
    <t>117,0</t>
  </si>
  <si>
    <t>831263190R</t>
  </si>
  <si>
    <t>Přepojení stávajících přípojek</t>
  </si>
  <si>
    <t>-1224064907</t>
  </si>
  <si>
    <t>"vč. podružného materiálu a prací - viz PD D2.02"30,0</t>
  </si>
  <si>
    <t>78</t>
  </si>
  <si>
    <t>831362121</t>
  </si>
  <si>
    <t>Montáž potrubí z trub kameninových hrdlových s integrovaným těsněním výkop sklon do 20 % DN 250</t>
  </si>
  <si>
    <t>-866445465</t>
  </si>
  <si>
    <t>Montáž potrubí z trub kameninových hrdlových s integrovaným těsněním v otevřeném výkopu ve sklonu do 20 % DN 250</t>
  </si>
  <si>
    <t>128,2</t>
  </si>
  <si>
    <t>79</t>
  </si>
  <si>
    <t>59710705</t>
  </si>
  <si>
    <t>trouba kameninová glazovaná DN 250 dl 2,50m spojovací systém C Třída 240</t>
  </si>
  <si>
    <t>1063870726</t>
  </si>
  <si>
    <t>128,2*1,015</t>
  </si>
  <si>
    <t>80</t>
  </si>
  <si>
    <t>831372121</t>
  </si>
  <si>
    <t>Montáž potrubí z trub kameninových hrdlových s integrovaným těsněním výkop sklon do 20 % DN 300</t>
  </si>
  <si>
    <t>-470163537</t>
  </si>
  <si>
    <t>Montáž potrubí z trub kameninových hrdlových s integrovaným těsněním v otevřeném výkopu ve sklonu do 20 % DN 300</t>
  </si>
  <si>
    <t>121,85</t>
  </si>
  <si>
    <t>81</t>
  </si>
  <si>
    <t>59710711</t>
  </si>
  <si>
    <t>trouba kameninová glazovaná DN 300 dl 2,50m spojovací systém C Třída 160</t>
  </si>
  <si>
    <t>-136772710</t>
  </si>
  <si>
    <t>121,85*1,015</t>
  </si>
  <si>
    <t>82</t>
  </si>
  <si>
    <t>831392100R</t>
  </si>
  <si>
    <t>Napojení na stávající inženýrské sítě</t>
  </si>
  <si>
    <t>-932346998</t>
  </si>
  <si>
    <t>Montáž potrubí z trub kameninových hrdlových s integrovaným těsněním v otevřeném výkopu ve sklonu do 20 % DN 400</t>
  </si>
  <si>
    <t>"vč. podružného materiálu a práce"2,0</t>
  </si>
  <si>
    <t>83</t>
  </si>
  <si>
    <t>831392121</t>
  </si>
  <si>
    <t>Montáž potrubí z trub kameninových hrdlových s integrovaným těsněním výkop sklon do 20 % DN 400</t>
  </si>
  <si>
    <t>-1642955080</t>
  </si>
  <si>
    <t>68,9</t>
  </si>
  <si>
    <t>84</t>
  </si>
  <si>
    <t>59710701</t>
  </si>
  <si>
    <t>trouba kameninová glazovaná DN 400 dl 2,50m spojovací systém C</t>
  </si>
  <si>
    <t>25619788</t>
  </si>
  <si>
    <t>68,9*1,015</t>
  </si>
  <si>
    <t>85</t>
  </si>
  <si>
    <t>180727419</t>
  </si>
  <si>
    <t>"viz TZ D2.01 a tabulka kanalizačních přípojek"</t>
  </si>
  <si>
    <t>495,45</t>
  </si>
  <si>
    <t>86</t>
  </si>
  <si>
    <t>871355221</t>
  </si>
  <si>
    <t>Kanalizační potrubí z tvrdého PVC jednovrstvé tuhost třídy SN8 DN 200</t>
  </si>
  <si>
    <t>-1364139988</t>
  </si>
  <si>
    <t>Kanalizační potrubí z tvrdého PVC v otevřeném výkopu ve sklonu do 20 %, hladkého plnostěnného jednovrstvého, tuhost třídy SN 8 DN 200</t>
  </si>
  <si>
    <t>56,4</t>
  </si>
  <si>
    <t>87</t>
  </si>
  <si>
    <t>877310440</t>
  </si>
  <si>
    <t>Montáž šachtových vložek na kanalizačním potrubí z PP trub korugovaných DN 150</t>
  </si>
  <si>
    <t>-1735248279</t>
  </si>
  <si>
    <t>Montáž tvarovek na kanalizačním plastovém potrubí z polypropylenu PP korugovaného nebo žebrovaného šachtových vložek DN 150</t>
  </si>
  <si>
    <t>6,0</t>
  </si>
  <si>
    <t>88</t>
  </si>
  <si>
    <t>28612250</t>
  </si>
  <si>
    <t>vložka šachtová kanalizační DN 160</t>
  </si>
  <si>
    <t>-1148407169</t>
  </si>
  <si>
    <t>89</t>
  </si>
  <si>
    <t>-1928215046</t>
  </si>
  <si>
    <t>Montáž tvarovek na kanalizačním potrubí z trub z plastu z tvrdého PVC nebo z polypropylenu v otevřeném výkopu jednoosých DN 160</t>
  </si>
  <si>
    <t>"viz tabulka kanalizačních přípojek"</t>
  </si>
  <si>
    <t>71,0+2,0</t>
  </si>
  <si>
    <t>90</t>
  </si>
  <si>
    <t>28611361</t>
  </si>
  <si>
    <t>koleno kanalizační PVC KG 160x45°</t>
  </si>
  <si>
    <t>1301320029</t>
  </si>
  <si>
    <t>71,0</t>
  </si>
  <si>
    <t>91</t>
  </si>
  <si>
    <t>28611360</t>
  </si>
  <si>
    <t>koleno kanalizace PVC KG 160x30°</t>
  </si>
  <si>
    <t>2085900522</t>
  </si>
  <si>
    <t>92</t>
  </si>
  <si>
    <t>877315221</t>
  </si>
  <si>
    <t>Montáž tvarovek z tvrdého PVC-systém KG nebo z polypropylenu-systém KG 2000 dvouosé DN 160</t>
  </si>
  <si>
    <t>296014330</t>
  </si>
  <si>
    <t>Montáž tvarovek na kanalizačním potrubí z trub z plastu z tvrdého PVC nebo z polypropylenu v otevřeném výkopu dvouosých DN 160</t>
  </si>
  <si>
    <t>8,0+2,0</t>
  </si>
  <si>
    <t>93</t>
  </si>
  <si>
    <t>28611392</t>
  </si>
  <si>
    <t>odbočka kanalizační PVC s hrdlem 160/160/45°</t>
  </si>
  <si>
    <t>457351273</t>
  </si>
  <si>
    <t>94</t>
  </si>
  <si>
    <t>28611429</t>
  </si>
  <si>
    <t>odbočka kanalizační plastová s hrdlem KG 160/160/87°</t>
  </si>
  <si>
    <t>-1030640635</t>
  </si>
  <si>
    <t>95</t>
  </si>
  <si>
    <t>877315261</t>
  </si>
  <si>
    <t>Montáž dvorní vpusti z tvrdého PVC-systém KG DN 160</t>
  </si>
  <si>
    <t>-931789314</t>
  </si>
  <si>
    <t>Montáž tvarovek na kanalizačním potrubí z trub z plastu z tvrdého PVC nebo z polypropylenu v otevřeném výkopu dvorních vpustí DN 160</t>
  </si>
  <si>
    <t>"viz TZ D2.01 a PD D2.12"</t>
  </si>
  <si>
    <t>96</t>
  </si>
  <si>
    <t>59223150R</t>
  </si>
  <si>
    <t>vpusť dvorní B125 300x300mm</t>
  </si>
  <si>
    <t>-1103510141</t>
  </si>
  <si>
    <t>Poznámka k položce:_x000D_
- mřížkový rošt</t>
  </si>
  <si>
    <t>"vč. spodní části se sifonovým odtokem a kalového koše"2,0</t>
  </si>
  <si>
    <t>97</t>
  </si>
  <si>
    <t>877350420</t>
  </si>
  <si>
    <t>Montáž odboček na kanalizačním potrubí z PP trub korugovaných DN 200</t>
  </si>
  <si>
    <t>713355114</t>
  </si>
  <si>
    <t>Montáž tvarovek na kanalizačním plastovém potrubí z polypropylenu PP korugovaného nebo žebrovaného odboček DN 200</t>
  </si>
  <si>
    <t>1,0+3,0</t>
  </si>
  <si>
    <t>98</t>
  </si>
  <si>
    <t>28611918</t>
  </si>
  <si>
    <t>odbočka kanalizační PVC s hrdlem 200/160/45°</t>
  </si>
  <si>
    <t>1363837668</t>
  </si>
  <si>
    <t>99</t>
  </si>
  <si>
    <t>28611432</t>
  </si>
  <si>
    <t>odbočka kanalizační plastová s hrdlem KG 200/160/87°</t>
  </si>
  <si>
    <t>-1542201594</t>
  </si>
  <si>
    <t>3,0</t>
  </si>
  <si>
    <t>100</t>
  </si>
  <si>
    <t>877350430</t>
  </si>
  <si>
    <t>Montáž spojek na kanalizačním potrubí z PP trub korugovaných DN 200</t>
  </si>
  <si>
    <t>1745044316</t>
  </si>
  <si>
    <t>Montáž tvarovek na kanalizačním plastovém potrubí z polypropylenu PP korugovaného nebo žebrovaného spojek, redukcí nebo navrtávacích sedel DN 200</t>
  </si>
  <si>
    <t>4,0</t>
  </si>
  <si>
    <t>101</t>
  </si>
  <si>
    <t>28611508</t>
  </si>
  <si>
    <t>redukce kanalizační PVC 200/160</t>
  </si>
  <si>
    <t>-845005846</t>
  </si>
  <si>
    <t>102</t>
  </si>
  <si>
    <t>877350440</t>
  </si>
  <si>
    <t>Montáž šachtových vložek na kanalizačním potrubí z PP trub korugovaných DN 200</t>
  </si>
  <si>
    <t>-987214485</t>
  </si>
  <si>
    <t>Montáž tvarovek na kanalizačním plastovém potrubí z polypropylenu PP korugovaného nebo žebrovaného šachtových vložek DN 200</t>
  </si>
  <si>
    <t>"viz TZ  D2.01 a PD D2.03"</t>
  </si>
  <si>
    <t>103</t>
  </si>
  <si>
    <t>28612251</t>
  </si>
  <si>
    <t>vložka šachtová kanalizační DN 200</t>
  </si>
  <si>
    <t>327061795</t>
  </si>
  <si>
    <t>104</t>
  </si>
  <si>
    <t>877355211</t>
  </si>
  <si>
    <t>Montáž tvarovek z tvrdého PVC-systém KG nebo z polypropylenu-systém KG 2000 jednoosé DN 200</t>
  </si>
  <si>
    <t>-807470138</t>
  </si>
  <si>
    <t>Montáž tvarovek na kanalizačním potrubí z trub z plastu z tvrdého PVC nebo z polypropylenu v otevřeném výkopu jednoosých DN 200</t>
  </si>
  <si>
    <t>105</t>
  </si>
  <si>
    <t>28611366</t>
  </si>
  <si>
    <t>koleno kanalizace PVC KG 200x45°</t>
  </si>
  <si>
    <t>1112406862</t>
  </si>
  <si>
    <t>106</t>
  </si>
  <si>
    <t>877360430</t>
  </si>
  <si>
    <t>Montáž spojek na kanalizačním potrubí z PP trub korugovaných DN 250</t>
  </si>
  <si>
    <t>-694840112</t>
  </si>
  <si>
    <t>Montáž tvarovek na kanalizačním plastovém potrubí z polypropylenu PP korugovaného nebo žebrovaného spojek, redukcí nebo navrtávacích sedel DN 250</t>
  </si>
  <si>
    <t>10,0</t>
  </si>
  <si>
    <t>107</t>
  </si>
  <si>
    <t>28617361</t>
  </si>
  <si>
    <t>odbočka kanalizace PP korugované pro KG 45° DN 250/160</t>
  </si>
  <si>
    <t>-1540733049</t>
  </si>
  <si>
    <t>108</t>
  </si>
  <si>
    <t>877360440</t>
  </si>
  <si>
    <t>Montáž šachtových vložek na kanalizačním potrubí z PP trub korugovaných DN 250</t>
  </si>
  <si>
    <t>-359876696</t>
  </si>
  <si>
    <t>Montáž tvarovek na kanalizačním plastovém potrubí z polypropylenu PP korugovaného nebo žebrovaného šachtových vložek DN 250</t>
  </si>
  <si>
    <t>109</t>
  </si>
  <si>
    <t>59711874</t>
  </si>
  <si>
    <t>vložka kameninová glazovaná šachtová DN 250 spojovací systém C, tř.240</t>
  </si>
  <si>
    <t>-735329324</t>
  </si>
  <si>
    <t>110</t>
  </si>
  <si>
    <t>877370430</t>
  </si>
  <si>
    <t>Montáž spojek na kanalizačním potrubí z PP trub korugovaných DN 300</t>
  </si>
  <si>
    <t>-2087005864</t>
  </si>
  <si>
    <t>Montáž tvarovek na kanalizačním plastovém potrubí z polypropylenu PP korugovaného nebo žebrovaného spojek, redukcí nebo navrtávacích sedel DN 300</t>
  </si>
  <si>
    <t>4,0+5,0</t>
  </si>
  <si>
    <t>111</t>
  </si>
  <si>
    <t>28617368</t>
  </si>
  <si>
    <t>odbočka kanalizace PP korugované pro KG 45° DN 300/200</t>
  </si>
  <si>
    <t>-342031282</t>
  </si>
  <si>
    <t>Poznámka k položce:_x000D_
- navrtávací pas</t>
  </si>
  <si>
    <t>112</t>
  </si>
  <si>
    <t>28617362</t>
  </si>
  <si>
    <t>odbočka kanalizace PP korugované pro KG 45° DN 300/160</t>
  </si>
  <si>
    <t>1215755547</t>
  </si>
  <si>
    <t>113</t>
  </si>
  <si>
    <t>877370440</t>
  </si>
  <si>
    <t>Montáž šachtových vložek na kanalizačním potrubí z PP trub korugovaných DN 300</t>
  </si>
  <si>
    <t>449077197</t>
  </si>
  <si>
    <t>Montáž tvarovek na kanalizačním plastovém potrubí z polypropylenu PP korugovaného nebo žebrovaného šachtových vložek DN 300</t>
  </si>
  <si>
    <t>114</t>
  </si>
  <si>
    <t>59711877</t>
  </si>
  <si>
    <t>vložka kameninová glazovaná šachtová DN 300 spojovací systém C, tř.160</t>
  </si>
  <si>
    <t>1129540863</t>
  </si>
  <si>
    <t>115</t>
  </si>
  <si>
    <t>877390430</t>
  </si>
  <si>
    <t>Montáž spojek na kanalizačním potrubí z PP trub korugovaných DN 400</t>
  </si>
  <si>
    <t>-865124725</t>
  </si>
  <si>
    <t>Montáž tvarovek na kanalizačním plastovém potrubí z polypropylenu PP korugovaného nebo žebrovaného spojek, redukcí nebo navrtávacích sedel DN 400</t>
  </si>
  <si>
    <t>4,0+2,0</t>
  </si>
  <si>
    <t>116</t>
  </si>
  <si>
    <t>28617363</t>
  </si>
  <si>
    <t>odbočka kanalizace PP korugované pro KG 45° DN 400/160</t>
  </si>
  <si>
    <t>-2050551078</t>
  </si>
  <si>
    <t>117</t>
  </si>
  <si>
    <t>28617369</t>
  </si>
  <si>
    <t>odbočka kanalizace PP korugované pro KG 45° DN 400/200</t>
  </si>
  <si>
    <t>-1312745021</t>
  </si>
  <si>
    <t>118</t>
  </si>
  <si>
    <t>877390440</t>
  </si>
  <si>
    <t>Montáž šachtových vložek na kanalizačním potrubí DN 400</t>
  </si>
  <si>
    <t>913516443</t>
  </si>
  <si>
    <t>Montáž tvarovek na kanalizačním plastovém potrubí z polypropylenu PP korugovaného nebo žebrovaného šachtových vložek DN 400</t>
  </si>
  <si>
    <t>119</t>
  </si>
  <si>
    <t>59711880</t>
  </si>
  <si>
    <t>vložka kameninová glazovaná šachtová DN 400 spojovací systém C, tř.160</t>
  </si>
  <si>
    <t>1060161105</t>
  </si>
  <si>
    <t>120</t>
  </si>
  <si>
    <t>890351851</t>
  </si>
  <si>
    <t>Bourání šachet ze ŽB strojně obestavěného prostoru přes 3 do 5 m3</t>
  </si>
  <si>
    <t>-1539021536</t>
  </si>
  <si>
    <t>Bourání šachet a jímek strojně velikosti obestavěného prostoru přes 3 do 5 m3 ze železobetonu</t>
  </si>
  <si>
    <t>3,14*0,65*0,65*2,8*9"9x šachta"</t>
  </si>
  <si>
    <t>121</t>
  </si>
  <si>
    <t>892351111</t>
  </si>
  <si>
    <t>Těsnící zkouška vodou potrubí DN 150 nebo 200</t>
  </si>
  <si>
    <t>-1941690366</t>
  </si>
  <si>
    <t>Těsnící zkoušky vodou na potrubí DN 150 nebo 200</t>
  </si>
  <si>
    <t>495,45+56,4</t>
  </si>
  <si>
    <t>122</t>
  </si>
  <si>
    <t>892372111</t>
  </si>
  <si>
    <t>Zabezpečení konců potrubí DN do 300 při těsnících zkouškách vodou</t>
  </si>
  <si>
    <t>-612731669</t>
  </si>
  <si>
    <t>Těsnící zkoušky vodou zabezpečení konců potrubí při těsnících zkouškách DN do 300</t>
  </si>
  <si>
    <t>"přípojky"1,0</t>
  </si>
  <si>
    <t>"stoka B DN 250 a DN 300"2,0</t>
  </si>
  <si>
    <t>"stoka Ba DN 250"1,0</t>
  </si>
  <si>
    <t>"stoka C DN 250"1,0</t>
  </si>
  <si>
    <t>123</t>
  </si>
  <si>
    <t>892381111</t>
  </si>
  <si>
    <t>Těsnící zkouška vodou potrubí DN 250, DN 300 nebo 350</t>
  </si>
  <si>
    <t>1549308811</t>
  </si>
  <si>
    <t>Těsnící zkoušky vodou na potrubí DN 250, 300 nebo 350</t>
  </si>
  <si>
    <t>"stoka B DN 250"23,4+"DN 300"121,85</t>
  </si>
  <si>
    <t>"stoka Ba DN 250"65,65</t>
  </si>
  <si>
    <t>"stoka C DN 250"39,15</t>
  </si>
  <si>
    <t>124</t>
  </si>
  <si>
    <t>892421111</t>
  </si>
  <si>
    <t>Těsnící zkouška vodou potrubí DN 400 nebo 500</t>
  </si>
  <si>
    <t>1669946834</t>
  </si>
  <si>
    <t>Těsnící zkoušky vodou na potrubí DN 400 nebo 500</t>
  </si>
  <si>
    <t>"stoka B DN 400"68,9</t>
  </si>
  <si>
    <t>125</t>
  </si>
  <si>
    <t>892442111</t>
  </si>
  <si>
    <t>Zabezpečení konců potrubí DN přes 300 do 600 při těsnících zkouškách vodou</t>
  </si>
  <si>
    <t>-675701020</t>
  </si>
  <si>
    <t>Těsnící zkoušky vodou zabezpečení konců potrubí při těsnících zkouškách DN přes 300 do 600</t>
  </si>
  <si>
    <t>"stoka B DN 400"1,0</t>
  </si>
  <si>
    <t>126</t>
  </si>
  <si>
    <t>894410101</t>
  </si>
  <si>
    <t>Osazení betonových dílců pro kanalizační šachty DN 1000 šachtové dno výšky 600 mm</t>
  </si>
  <si>
    <t>-682691719</t>
  </si>
  <si>
    <t>Osazení betonových dílců šachet kanalizačních dno DN 1000, výšky 600 mm</t>
  </si>
  <si>
    <t>"viz tZ D2.01 a PD D2.09"</t>
  </si>
  <si>
    <t>7,0</t>
  </si>
  <si>
    <t>127</t>
  </si>
  <si>
    <t>59224337</t>
  </si>
  <si>
    <t>dno betonové šachty kanalizační přímé 100x60x40cm</t>
  </si>
  <si>
    <t>1116941126</t>
  </si>
  <si>
    <t>128</t>
  </si>
  <si>
    <t>59224348</t>
  </si>
  <si>
    <t>těsnění elastomerové pro spojení šachetních dílů DN 1000</t>
  </si>
  <si>
    <t>-651151907</t>
  </si>
  <si>
    <t>"viz TZ D2.09"17,0</t>
  </si>
  <si>
    <t>129</t>
  </si>
  <si>
    <t>894410102</t>
  </si>
  <si>
    <t>Osazení betonových dílců pro kanalizační šachty DN 1000 šachtové dno výšky 800 mm</t>
  </si>
  <si>
    <t>1387154769</t>
  </si>
  <si>
    <t>Osazení betonových dílců šachet kanalizačních dno DN 1000, výšky 800 mm</t>
  </si>
  <si>
    <t>130</t>
  </si>
  <si>
    <t>59224338</t>
  </si>
  <si>
    <t>dno betonové šachty kanalizační přímé 100x80x50cm</t>
  </si>
  <si>
    <t>-1450161139</t>
  </si>
  <si>
    <t>131</t>
  </si>
  <si>
    <t>817415909</t>
  </si>
  <si>
    <t>"viz TZ D2.09"4,0</t>
  </si>
  <si>
    <t>132</t>
  </si>
  <si>
    <t>894410211</t>
  </si>
  <si>
    <t>Osazení betonových dílců pro kanalizační šachty DN 1000 skruž rovná výšky 250 mm</t>
  </si>
  <si>
    <t>1620645160</t>
  </si>
  <si>
    <t>Osazení betonových dílců šachet kanalizačních skruž rovná DN 1000, výšky 250 mm</t>
  </si>
  <si>
    <t>133</t>
  </si>
  <si>
    <t>59224066</t>
  </si>
  <si>
    <t>skruž betonová DN 1000x250 PS, 100x25x12cm</t>
  </si>
  <si>
    <t>1867984025</t>
  </si>
  <si>
    <t>134</t>
  </si>
  <si>
    <t>894410212</t>
  </si>
  <si>
    <t>Osazení betonových dílců pro kanalizační šachty DN 1000 skruž rovná výšky 500 mm</t>
  </si>
  <si>
    <t>-1219951033</t>
  </si>
  <si>
    <t>Osazení betonových dílců šachet kanalizačních skruž rovná DN 1000, výšky 500 mm</t>
  </si>
  <si>
    <t>135</t>
  </si>
  <si>
    <t>59224068</t>
  </si>
  <si>
    <t>skruž betonová DN 1000x500 PS, 100x50x12cm</t>
  </si>
  <si>
    <t>-502922707</t>
  </si>
  <si>
    <t>136</t>
  </si>
  <si>
    <t>894410213</t>
  </si>
  <si>
    <t>Osazení betonových dílců pro kanalizační šachty DN 1000 skruž rovná výšky 1000 mm</t>
  </si>
  <si>
    <t>-544397270</t>
  </si>
  <si>
    <t>Osazení betonových dílců šachet kanalizačních skruž rovná DN 1000, výšky 1000 mm</t>
  </si>
  <si>
    <t>137</t>
  </si>
  <si>
    <t>59224070</t>
  </si>
  <si>
    <t>skruž betonová DN 1000x1000 PS, 100x100x12cm</t>
  </si>
  <si>
    <t>-1862203671</t>
  </si>
  <si>
    <t>138</t>
  </si>
  <si>
    <t>894410232</t>
  </si>
  <si>
    <t>Osazení betonových dílců pro kanalizační šachty DN 1000 skruž přechodová (konus)</t>
  </si>
  <si>
    <t>-1449534640</t>
  </si>
  <si>
    <t>Osazení betonových dílců šachet kanalizačních skruž přechodová (konus) DN 1000</t>
  </si>
  <si>
    <t>9,0</t>
  </si>
  <si>
    <t>139</t>
  </si>
  <si>
    <t>59224312</t>
  </si>
  <si>
    <t>kónus šachetní betonový kapsové plastové stupadlo 100x62,5x58cm</t>
  </si>
  <si>
    <t>716204541</t>
  </si>
  <si>
    <t>140</t>
  </si>
  <si>
    <t>894812001</t>
  </si>
  <si>
    <t>Revizní a čistící šachta z PP šachtové dno DN 400/150 přímý tok</t>
  </si>
  <si>
    <t>241498751</t>
  </si>
  <si>
    <t>Revizní a čistící šachta z polypropylenu PP pro hladké trouby DN 400 šachtové dno (DN šachty / DN trubního vedení) DN 400/150 přímý tok</t>
  </si>
  <si>
    <t>"viz TZ D2.01 a PD D2.01"</t>
  </si>
  <si>
    <t>11,0</t>
  </si>
  <si>
    <t>141</t>
  </si>
  <si>
    <t>894812003</t>
  </si>
  <si>
    <t>Revizní a čistící šachta z PP šachtové dno DN 400/150 pravý a levý přítok</t>
  </si>
  <si>
    <t>-1152426788</t>
  </si>
  <si>
    <t>Revizní a čistící šachta z polypropylenu PP pro hladké trouby DN 400 šachtové dno (DN šachty / DN trubního vedení) DN 400/150 pravý a levý přítok</t>
  </si>
  <si>
    <t>142</t>
  </si>
  <si>
    <t>894812006</t>
  </si>
  <si>
    <t>Revizní a čistící šachta z PP šachtové dno DN 400/200 přímý tok</t>
  </si>
  <si>
    <t>-683725602</t>
  </si>
  <si>
    <t>Revizní a čistící šachta z polypropylenu PP pro hladké trouby DN 400 šachtové dno (DN šachty / DN trubního vedení) DN 400/200 přímý tok</t>
  </si>
  <si>
    <t>143</t>
  </si>
  <si>
    <t>894812032</t>
  </si>
  <si>
    <t>Revizní a čistící šachta z PP DN 400 šachtová roura korugovaná bez hrdla světlé hloubky 1500 mm</t>
  </si>
  <si>
    <t>-494496549</t>
  </si>
  <si>
    <t>Revizní a čistící šachta z polypropylenu PP pro hladké trouby DN 400 roura šachtová korugovaná bez hrdla, světlé hloubky 1500 mm</t>
  </si>
  <si>
    <t>144</t>
  </si>
  <si>
    <t>894812033</t>
  </si>
  <si>
    <t>Revizní a čistící šachta z PP DN 400 šachtová roura korugovaná bez hrdla světlé hloubky 2000 mm</t>
  </si>
  <si>
    <t>-1605147834</t>
  </si>
  <si>
    <t>Revizní a čistící šachta z polypropylenu PP pro hladké trouby DN 400 roura šachtová korugovaná bez hrdla, světlé hloubky 2000 mm</t>
  </si>
  <si>
    <t>145</t>
  </si>
  <si>
    <t>894812034</t>
  </si>
  <si>
    <t>Revizní a čistící šachta z PP DN 400 šachtová roura korugovaná bez hrdla světlé hloubky 3000 mm</t>
  </si>
  <si>
    <t>-2048180639</t>
  </si>
  <si>
    <t>Revizní a čistící šachta z polypropylenu PP pro hladké trouby DN 400 roura šachtová korugovaná bez hrdla, světlé hloubky 3000 mm</t>
  </si>
  <si>
    <t>146</t>
  </si>
  <si>
    <t>894812041</t>
  </si>
  <si>
    <t>Příplatek k rourám revizní a čistící šachty z PP DN 400 za uříznutí šachtové roury</t>
  </si>
  <si>
    <t>2113565249</t>
  </si>
  <si>
    <t>Revizní a čistící šachta z polypropylenu PP pro hladké trouby DN 400 roura šachtová korugovaná Příplatek k cenám 2031 - 2035 za uříznutí šachtové roury</t>
  </si>
  <si>
    <t>12,0</t>
  </si>
  <si>
    <t>147</t>
  </si>
  <si>
    <t>894812051</t>
  </si>
  <si>
    <t>Revizní a čistící šachta z PP DN 400 poklop plastový pochůzí pro třídu zatížení A15</t>
  </si>
  <si>
    <t>1075580400</t>
  </si>
  <si>
    <t>Revizní a čistící šachta z polypropylenu PP pro hladké trouby DN 400 poklop plastový (pro třídu zatížení) pochůzí (A15)</t>
  </si>
  <si>
    <t>148</t>
  </si>
  <si>
    <t>8948120620R</t>
  </si>
  <si>
    <t>Revizní a čistící šachta z PP DN 400 poklop litinový pro třídu zatížení C250</t>
  </si>
  <si>
    <t>1663155479</t>
  </si>
  <si>
    <t>Revizní a čistící šachta z polypropylenu PP pro hladké trouby DN 400 poklop litinový</t>
  </si>
  <si>
    <t>149</t>
  </si>
  <si>
    <t>894812063</t>
  </si>
  <si>
    <t>Revizní a čistící šachta z PP DN 400 poklop litinový plný do teleskopické trubky pro třídu zatížení D400</t>
  </si>
  <si>
    <t>-1458895942</t>
  </si>
  <si>
    <t>Revizní a čistící šachta z polypropylenu PP pro hladké trouby DN 400 poklop litinový (pro třídu zatížení) plný do teleskopické trubky (D400)</t>
  </si>
  <si>
    <t>150</t>
  </si>
  <si>
    <t>894812250R</t>
  </si>
  <si>
    <t>Osazení poklopu revizní a čistící šachty z PP DN 600 poklop plastový pochůzí pro třídu zatížení A15</t>
  </si>
  <si>
    <t>-1729195845</t>
  </si>
  <si>
    <t>Revizní a čistící šachta z polypropylenu PP pro hladké trouby DN 600 poklop plastový (pro třídu zatížení) pochůzí (A15)</t>
  </si>
  <si>
    <t>"typ šachty III"2,0</t>
  </si>
  <si>
    <t>"typ šachty IV"11,0</t>
  </si>
  <si>
    <t>151</t>
  </si>
  <si>
    <t>RF600010W</t>
  </si>
  <si>
    <t>PLASTOVÝ KONUS PAD 600</t>
  </si>
  <si>
    <t>-513181454</t>
  </si>
  <si>
    <t>152</t>
  </si>
  <si>
    <t>RF699010W</t>
  </si>
  <si>
    <t>POKLOP PLASTOVÝ POCHŮZÍ DO ŠACHT. ROURY</t>
  </si>
  <si>
    <t>1565870002</t>
  </si>
  <si>
    <t>153</t>
  </si>
  <si>
    <t>RF999900W</t>
  </si>
  <si>
    <t>TĚSNĚNÍ PRO DNO A SPOJKU ŠACHTOVÉ ROURY</t>
  </si>
  <si>
    <t>-2053046190</t>
  </si>
  <si>
    <t>154</t>
  </si>
  <si>
    <t>894812312</t>
  </si>
  <si>
    <t>Revizní a čistící šachta z PP typ DN 600/160 šachtové dno průtočné 30°, 60°, 90°</t>
  </si>
  <si>
    <t>1507482958</t>
  </si>
  <si>
    <t>Revizní a čistící šachta z polypropylenu PP pro hladké trouby DN 600 šachtové dno (DN šachty / DN trubního vedení) DN 600/160 průtočné 30°,60°,90°</t>
  </si>
  <si>
    <t>155</t>
  </si>
  <si>
    <t>-877515376</t>
  </si>
  <si>
    <t>156</t>
  </si>
  <si>
    <t>894812313</t>
  </si>
  <si>
    <t>Revizní a čistící šachta z PP typ DN 600/160 šachtové dno s přítokem tvaru T</t>
  </si>
  <si>
    <t>1720807672</t>
  </si>
  <si>
    <t>Revizní a čistící šachta z polypropylenu PP pro hladké trouby DN 600 šachtové dno (DN šachty / DN trubního vedení) DN 600/160 s přítokem tvaru T</t>
  </si>
  <si>
    <t>157</t>
  </si>
  <si>
    <t>653434771</t>
  </si>
  <si>
    <t>158</t>
  </si>
  <si>
    <t>894812314</t>
  </si>
  <si>
    <t>Revizní a čistící šachta z PP typ DN 600/160 šachtové dno s přítokem tvaru X</t>
  </si>
  <si>
    <t>407286446</t>
  </si>
  <si>
    <t>Revizní a čistící šachta z polypropylenu PP pro hladké trouby DN 600 šachtové dno (DN šachty / DN trubního vedení) DN 600/160 sběrné tvaru X</t>
  </si>
  <si>
    <t>159</t>
  </si>
  <si>
    <t>823482188</t>
  </si>
  <si>
    <t>160</t>
  </si>
  <si>
    <t>894812317</t>
  </si>
  <si>
    <t>Revizní a čistící šachta z PP typ DN 600/200 šachtové dno s přítokem tvaru T</t>
  </si>
  <si>
    <t>1291570805</t>
  </si>
  <si>
    <t>Revizní a čistící šachta z polypropylenu PP pro hladké trouby DN 600 šachtové dno (DN šachty / DN trubního vedení) DN 600/200 s přítokem tvaru T</t>
  </si>
  <si>
    <t>161</t>
  </si>
  <si>
    <t>-2109227130</t>
  </si>
  <si>
    <t>162</t>
  </si>
  <si>
    <t>894812332</t>
  </si>
  <si>
    <t>Revizní a čistící šachta z PP DN 600 šachtová roura korugovaná světlé hloubky 2000 mm</t>
  </si>
  <si>
    <t>-1827800730</t>
  </si>
  <si>
    <t>Revizní a čistící šachta z polypropylenu PP pro hladké trouby DN 600 roura šachtová korugovaná, světlé hloubky 2 000 mm</t>
  </si>
  <si>
    <t>163</t>
  </si>
  <si>
    <t>894812333</t>
  </si>
  <si>
    <t>Revizní a čistící šachta z PP DN 600 šachtová roura korugovaná světlé hloubky 3000 mm</t>
  </si>
  <si>
    <t>-1775867476</t>
  </si>
  <si>
    <t>Revizní a čistící šachta z polypropylenu PP pro hladké trouby DN 600 roura šachtová korugovaná, světlé hloubky 3 000 mm</t>
  </si>
  <si>
    <t>164</t>
  </si>
  <si>
    <t>894812339</t>
  </si>
  <si>
    <t>Příplatek k rourám revizní a čistící šachty z PP DN 600 za uříznutí šachtové roury</t>
  </si>
  <si>
    <t>1817865945</t>
  </si>
  <si>
    <t>Revizní a čistící šachta z polypropylenu PP pro hladké trouby DN 600 Příplatek k cenám 2331 - 2334 za uříznutí šachtové roury</t>
  </si>
  <si>
    <t>14,0</t>
  </si>
  <si>
    <t>165</t>
  </si>
  <si>
    <t>894812350R</t>
  </si>
  <si>
    <t>Revizní a čistící šachta z PP DN 600 poklop litinový pro třídu zatížení C250 s plastovým konusem</t>
  </si>
  <si>
    <t>463060646</t>
  </si>
  <si>
    <t>Revizní a čistící šachta z polypropylenu PP pro hladké trouby DN 600 poklop (mříž) litinový pro třídu zatížení B125 s plastovým konusem</t>
  </si>
  <si>
    <t>166</t>
  </si>
  <si>
    <t>-771384277</t>
  </si>
  <si>
    <t>167</t>
  </si>
  <si>
    <t>ZBKTBV2A4530D</t>
  </si>
  <si>
    <t>ULIČNÍ VPUSŤ(DNO) TBV-Q 2a/450/300 dno s kalovou prohlubní</t>
  </si>
  <si>
    <t>-445403245</t>
  </si>
  <si>
    <t>168</t>
  </si>
  <si>
    <t>895941314</t>
  </si>
  <si>
    <t>Osazení vpusti uliční DN 450 z betonových dílců skruž horní 570 mm</t>
  </si>
  <si>
    <t>904254783</t>
  </si>
  <si>
    <t>Osazení vpusti uliční z betonových dílců DN 450 skruž horní 570 mm</t>
  </si>
  <si>
    <t>169</t>
  </si>
  <si>
    <t>0059704.URS</t>
  </si>
  <si>
    <t>Uliční vpust horní skruž 5d výška 570 mm</t>
  </si>
  <si>
    <t>1139477939</t>
  </si>
  <si>
    <t>170</t>
  </si>
  <si>
    <t>895941331</t>
  </si>
  <si>
    <t>Osazení vpusti uliční DN 450 z betonových dílců skruž průběžná s výtokem</t>
  </si>
  <si>
    <t>1557735164</t>
  </si>
  <si>
    <t>Osazení vpusti uliční z betonových dílců DN 450 skruž průběžná s výtokem</t>
  </si>
  <si>
    <t>171</t>
  </si>
  <si>
    <t>0059706.URS</t>
  </si>
  <si>
    <t>Uliční vpust sifon s odtokem 3z PVC DN 150</t>
  </si>
  <si>
    <t>1201475527</t>
  </si>
  <si>
    <t>172</t>
  </si>
  <si>
    <t>899104112</t>
  </si>
  <si>
    <t>Osazení poklopů litinových nebo ocelových včetně rámů pro třídu zatížení D400, E600</t>
  </si>
  <si>
    <t>240172248</t>
  </si>
  <si>
    <t>Osazení poklopů litinových a ocelových včetně rámů pro třídu zatížení D400, E600</t>
  </si>
  <si>
    <t>"viz TZ D2.01 a PD D2.09"</t>
  </si>
  <si>
    <t>173</t>
  </si>
  <si>
    <t>28661935</t>
  </si>
  <si>
    <t>poklop šachtový litinový DN 600 pro třídu zatížení D400</t>
  </si>
  <si>
    <t>-1065558048</t>
  </si>
  <si>
    <t>Poznámka k položce:_x000D_
- bez odvětrání_x000D_
- s pantovým závěsem, elastomerovým těsněním na dosedací ploše rámu_x000D_
- automatickým uzavíracím systémem pomocí pružných prutů</t>
  </si>
  <si>
    <t>174</t>
  </si>
  <si>
    <t>899104211</t>
  </si>
  <si>
    <t>Demontáž poklopů litinových nebo ocelových včetně rámů hmotnosti přes 150 kg</t>
  </si>
  <si>
    <t>-1802650704</t>
  </si>
  <si>
    <t>Demontáž poklopů litinových a ocelových včetně rámů, hmotnosti jednotlivě přes 150 Kg</t>
  </si>
  <si>
    <t>Poznámka k položce:_x000D_
- včetně řádné likvidace či uložení</t>
  </si>
  <si>
    <t>"viz TZ D2.01"9,0</t>
  </si>
  <si>
    <t>175</t>
  </si>
  <si>
    <t>931327162</t>
  </si>
  <si>
    <t>176</t>
  </si>
  <si>
    <t>55242320</t>
  </si>
  <si>
    <t>mříž vtoková litinová plochá 500x500mm</t>
  </si>
  <si>
    <t>-315894738</t>
  </si>
  <si>
    <t>177</t>
  </si>
  <si>
    <t>ZBKKOSA4</t>
  </si>
  <si>
    <t>Kalový koš-pozink A4</t>
  </si>
  <si>
    <t>-482847801</t>
  </si>
  <si>
    <t>178</t>
  </si>
  <si>
    <t>899722113</t>
  </si>
  <si>
    <t>Krytí potrubí z plastů výstražnou fólií z PVC 30cm - KANALIZACE</t>
  </si>
  <si>
    <t>685184122</t>
  </si>
  <si>
    <t>Krytí potrubí z plastů výstražnou fólií z PVC šířky 30 cm</t>
  </si>
  <si>
    <t>214,15+65,65+39,15+495,45+56,4</t>
  </si>
  <si>
    <t>179</t>
  </si>
  <si>
    <t>1468268490</t>
  </si>
  <si>
    <t>205,0</t>
  </si>
  <si>
    <t>180</t>
  </si>
  <si>
    <t>59217011</t>
  </si>
  <si>
    <t>obrubník betonový zahradní 500x50x200mm</t>
  </si>
  <si>
    <t>1311430276</t>
  </si>
  <si>
    <t>205,0*1,02</t>
  </si>
  <si>
    <t>181</t>
  </si>
  <si>
    <t>916241113</t>
  </si>
  <si>
    <t>Osazení obrubníku kamenného ležatého s boční opěrou do lože z betonu prostého</t>
  </si>
  <si>
    <t>176470066</t>
  </si>
  <si>
    <t>Osazení obrubníku kamenného se zřízením lože, s vyplněním a zatřením spár cementovou maltou ležatého s boční opěrou z betonu prostého, do lože z betonu prostého</t>
  </si>
  <si>
    <t>"viz TZ D2.1"</t>
  </si>
  <si>
    <t>"stávající očištěný kamenný krajník"275,0</t>
  </si>
  <si>
    <t>182</t>
  </si>
  <si>
    <t>919731121</t>
  </si>
  <si>
    <t>Zarovnání styčné plochy podkladu nebo krytu živičného tl do 50 mm</t>
  </si>
  <si>
    <t>-1533568413</t>
  </si>
  <si>
    <t>Zarovnání styčné plochy podkladu nebo krytu podél vybourané části komunikace nebo zpevněné plochy živičné tl. do 50 mm</t>
  </si>
  <si>
    <t>"viz TZ D2.01"104,85*2+141,0*2</t>
  </si>
  <si>
    <t>183</t>
  </si>
  <si>
    <t>919735111</t>
  </si>
  <si>
    <t>Řezání stávajícího živičného krytu hl do 50 mm</t>
  </si>
  <si>
    <t>-2109279320</t>
  </si>
  <si>
    <t>Řezání stávajícího živičného krytu nebo podkladu hloubky do 50 mm</t>
  </si>
  <si>
    <t>184</t>
  </si>
  <si>
    <t>919735122R</t>
  </si>
  <si>
    <t>Řezání stávajícího betonového krytu hl do 50 mm</t>
  </si>
  <si>
    <t>-1390154531</t>
  </si>
  <si>
    <t>Řezání stávajícího betonového krytu nebo podkladu hloubky do 50 mm</t>
  </si>
  <si>
    <t>"betonová plocha KP 59"4,0*2+1,0*2</t>
  </si>
  <si>
    <t>185</t>
  </si>
  <si>
    <t>1206260262</t>
  </si>
  <si>
    <t>186</t>
  </si>
  <si>
    <t>979071111</t>
  </si>
  <si>
    <t>Očištění dlažebních kostek velkých s původním spárováním kamenivem těženým</t>
  </si>
  <si>
    <t>1600388311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</si>
  <si>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</si>
  <si>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187</t>
  </si>
  <si>
    <t>979071121</t>
  </si>
  <si>
    <t>Očištění dlažebních kostek drobných s původním spárováním kamenivem těženým</t>
  </si>
  <si>
    <t>518593209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</si>
  <si>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</si>
  <si>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188</t>
  </si>
  <si>
    <t>997013609</t>
  </si>
  <si>
    <t>Poplatek za uložení na skládce (skládkovné) stavebního odpadu ze směsí nebo oddělených frakcí betonu, cihel a keramických výrobků kód odpadu 17 01 07</t>
  </si>
  <si>
    <t>-1192965369</t>
  </si>
  <si>
    <t>Poplatek za uložení stavebního odpadu na skládce (skládkovné) ze směsí nebo oddělených frakcí betonu, cihel a keramických výrobků zatříděného do Katalogu odpadů pod kódem 17 01 07</t>
  </si>
  <si>
    <t>6,305+18,135</t>
  </si>
  <si>
    <t>189</t>
  </si>
  <si>
    <t>-43076635</t>
  </si>
  <si>
    <t>497,216</t>
  </si>
  <si>
    <t>190</t>
  </si>
  <si>
    <t>1039318352</t>
  </si>
  <si>
    <t>497,216*24</t>
  </si>
  <si>
    <t>191</t>
  </si>
  <si>
    <t>997221561</t>
  </si>
  <si>
    <t>Vodorovná doprava suti z kusových materiálů do 1 km</t>
  </si>
  <si>
    <t>181475501</t>
  </si>
  <si>
    <t>Vodorovná doprava suti bez naložení, ale se složením a s hrubým urovnáním z kusových materiálů, na vzdálenost do 1 km</t>
  </si>
  <si>
    <t>"žulové chodníkové kostky"39,95</t>
  </si>
  <si>
    <t>"rozhraní mezi chodníkem a trávníkem"6,56</t>
  </si>
  <si>
    <t>192</t>
  </si>
  <si>
    <t>997221569</t>
  </si>
  <si>
    <t>Příplatek ZKD 1 km u vodorovné dopravy suti z kusových materiálů</t>
  </si>
  <si>
    <t>225089694</t>
  </si>
  <si>
    <t>193</t>
  </si>
  <si>
    <t>1759936606</t>
  </si>
  <si>
    <t>316,74+86,275</t>
  </si>
  <si>
    <t>0,972</t>
  </si>
  <si>
    <t>43,608+13,145</t>
  </si>
  <si>
    <t>12,036</t>
  </si>
  <si>
    <t>194</t>
  </si>
  <si>
    <t>997221612</t>
  </si>
  <si>
    <t>Nakládání vybouraných hmot na dopravní prostředky pro vodorovnou dopravu</t>
  </si>
  <si>
    <t>1234484661</t>
  </si>
  <si>
    <t>Nakládání na dopravní prostředky pro vodorovnou dopravu vybouraných hmot</t>
  </si>
  <si>
    <t>195</t>
  </si>
  <si>
    <t>2080286588</t>
  </si>
  <si>
    <t>196</t>
  </si>
  <si>
    <t>997221862</t>
  </si>
  <si>
    <t>Poplatek za uložení stavebního odpadu na recyklační skládce (skládkovné) z armovaného betonu pod kódem 17 01 01</t>
  </si>
  <si>
    <t>93046427</t>
  </si>
  <si>
    <t>Poplatek za uložení stavebního odpadu na recyklační skládce (skládkovné) z armovaného betonu zatříděného do Katalogu odpadů pod kódem 17 01 01</t>
  </si>
  <si>
    <t>197</t>
  </si>
  <si>
    <t>-476243937</t>
  </si>
  <si>
    <t>198</t>
  </si>
  <si>
    <t>-1200348648</t>
  </si>
  <si>
    <t>199</t>
  </si>
  <si>
    <t>998275101</t>
  </si>
  <si>
    <t>Přesun hmot pro trubní vedení z trub kameninových otevřený výkop</t>
  </si>
  <si>
    <t>118909533</t>
  </si>
  <si>
    <t>Přesun hmot pro trubní vedení hloubené z trub kameninových pro kanalizace v otevřeném výkopu dopravní vzdálenost do 15 m</t>
  </si>
  <si>
    <t>Vedlejší rozpočtové náklady</t>
  </si>
  <si>
    <t>VRN1</t>
  </si>
  <si>
    <t>Průzkumné, geodetické a projektové práce</t>
  </si>
  <si>
    <t>200</t>
  </si>
  <si>
    <t>011503000</t>
  </si>
  <si>
    <t>Stavební průzkum bez rozlišení</t>
  </si>
  <si>
    <t>Kč</t>
  </si>
  <si>
    <t>1024</t>
  </si>
  <si>
    <t>1356494039</t>
  </si>
  <si>
    <t>"ověření skutečného vedení přípojek - kopané sondy, před začátkem stavby"1,0</t>
  </si>
  <si>
    <t>SO 12 - Rekonstrukce vodovodu, ulice 5. května</t>
  </si>
  <si>
    <t>-1374191505</t>
  </si>
  <si>
    <t>30*8,0*1,5</t>
  </si>
  <si>
    <t>1020564834</t>
  </si>
  <si>
    <t>30*1,5</t>
  </si>
  <si>
    <t>-806432309</t>
  </si>
  <si>
    <t>"viz TZ D2.01 a PD D2.13 a D2.14"</t>
  </si>
  <si>
    <t>"plynovod OC 50"3*1,0</t>
  </si>
  <si>
    <t>961436621</t>
  </si>
  <si>
    <t>"plynovod OC 300"3*0,8</t>
  </si>
  <si>
    <t>-204732828</t>
  </si>
  <si>
    <t>"el. kabel"1*1,0</t>
  </si>
  <si>
    <t>"sděl. kabel"1*1,0</t>
  </si>
  <si>
    <t>"sděl. vedení"8*0,8</t>
  </si>
  <si>
    <t>"optické vedení"1*0,8</t>
  </si>
  <si>
    <t>"VO"3*0,8</t>
  </si>
  <si>
    <t>-783475357</t>
  </si>
  <si>
    <t>"v místě výkopu poté mobilně přesouvána"1,0</t>
  </si>
  <si>
    <t>-1736352718</t>
  </si>
  <si>
    <t>1199342233</t>
  </si>
  <si>
    <t>"v místě výkopu poté mobilně přesouváno"2,5*2+20,0*2</t>
  </si>
  <si>
    <t>-344209540</t>
  </si>
  <si>
    <t>-290793437</t>
  </si>
  <si>
    <t>"v místě výkopu, max. po 20 m, s přesahem 1,1 m nad pádovou hranu"7*2,3</t>
  </si>
  <si>
    <t>2123013213</t>
  </si>
  <si>
    <t>132254103</t>
  </si>
  <si>
    <t>Hloubení rýh zapažených š do 800 mm v hornině třídy těžitelnosti I skupiny 3 objem do 100 m3 strojně</t>
  </si>
  <si>
    <t>-2025987379</t>
  </si>
  <si>
    <t>Hloubení zapažených rýh šířky do 800 mm strojně s urovnáním dna do předepsaného profilu a spádu v hornině třídy těžitelnosti I skupiny 3 přes 50 do 100 m3</t>
  </si>
  <si>
    <t>"vodovodní přípojky, dl. 0,040.00 km, pr.hl. 1,6 m, š.r. 0,8 m"</t>
  </si>
  <si>
    <t>"VP 17"9,5*1,6*0,8</t>
  </si>
  <si>
    <t>"VP 18"4,5*1,6*0,8</t>
  </si>
  <si>
    <t>"VP 19"7,7*1,6*0,8</t>
  </si>
  <si>
    <t>"VP 20"4,5*1,6*0,8</t>
  </si>
  <si>
    <t>"VP 21"4,5*1,6*0,8</t>
  </si>
  <si>
    <t>"VP 22"9,3*1,6*0,8</t>
  </si>
  <si>
    <t>51,2/100*50</t>
  </si>
  <si>
    <t>132254204</t>
  </si>
  <si>
    <t>Hloubení zapažených rýh š do 2000 mm v hornině třídy těžitelnosti I skupiny 3 objem do 500 m3</t>
  </si>
  <si>
    <t>965838818</t>
  </si>
  <si>
    <t>Hloubení zapažených rýh šířky přes 800 do 2 000 mm strojně s urovnáním dna do předepsaného profilu a spádu v hornině třídy těžitelnosti I skupiny 3 přes 100 do 500 m3</t>
  </si>
  <si>
    <t>"viz TZ D2.01 a PD D2.14"</t>
  </si>
  <si>
    <t>"řad 2, dl. 0,096.25 km, š.r. 1,0m, DN 80"</t>
  </si>
  <si>
    <t>"st. 0,008.60 - 0,024.50 km, pr.hl. 1,19m (-0,4m komunikace)"15,9*1,19*1,0</t>
  </si>
  <si>
    <t>"0,024.50 - 0,042.60 km, pr.hl. 1,17m (-0,4m komunikace)"18,1*1,17*1,0</t>
  </si>
  <si>
    <t>"0,042.60 - 0,067.20 km, pr.hl. 1,15m (-0,4m komunikace)"24,6*1,15*1,0</t>
  </si>
  <si>
    <t>"0,067.20 - 0,078.40 km, pr.hl. 1,16m (-0,4m komunikace)"11,2*1,16*1,0</t>
  </si>
  <si>
    <t>"0,078.40 - 0,104.85 km, pr.hl. 1,20m (-0,4m komunikace)"26,45*1,2*1,0</t>
  </si>
  <si>
    <t>113,12/100*50</t>
  </si>
  <si>
    <t>132354103</t>
  </si>
  <si>
    <t>Hloubení rýh zapažených š do 800 mm v hornině třídy těžitelnosti II skupiny 4 objem do 100 m3 strojně</t>
  </si>
  <si>
    <t>-1808633075</t>
  </si>
  <si>
    <t>Hloubení zapažených rýh šířky do 800 mm strojně s urovnáním dna do předepsaného profilu a spádu v hornině třídy těžitelnosti II skupiny 4 přes 50 do 100 m3</t>
  </si>
  <si>
    <t>"viz položka 132254103"</t>
  </si>
  <si>
    <t>132354204</t>
  </si>
  <si>
    <t>Hloubení zapažených rýh š do 2000 mm v hornině třídy těžitelnosti II skupiny 4 objem do 500 m3</t>
  </si>
  <si>
    <t>-662558531</t>
  </si>
  <si>
    <t>Hloubení zapažených rýh šířky přes 800 do 2 000 mm strojně s urovnáním dna do předepsaného profilu a spádu v hornině třídy těžitelnosti II skupiny 4 přes 100 do 500 m3</t>
  </si>
  <si>
    <t>"viz položka 132254204"</t>
  </si>
  <si>
    <t>1571895395</t>
  </si>
  <si>
    <t>"plynovod OC 50"3*(1,6*1,0*1,1)</t>
  </si>
  <si>
    <t>"plynovod OC 300"3*(1,9*0,8*1,4)</t>
  </si>
  <si>
    <t>"el. kabel"1*(1,5*1,0*1,0)</t>
  </si>
  <si>
    <t>"sděl. kabel"1*(1,5*1,0*1,0)</t>
  </si>
  <si>
    <t>"sděl. vedení"8*(1,5*0,8*1,0)</t>
  </si>
  <si>
    <t>"optické vedení"1*(1,5*0,8*1,0)</t>
  </si>
  <si>
    <t>"VO"3*(1,5*0,8*1,0)</t>
  </si>
  <si>
    <t>1415779695</t>
  </si>
  <si>
    <t>"st. 0,008.60 - 0,024.50 km, pr.hl. 1,19m (-0,4m komunikace)"15,9*1,19*2</t>
  </si>
  <si>
    <t>"0,024.50 - 0,042.60 km, pr.hl. 1,17m (-0,4m komunikace)"18,1*1,17*2</t>
  </si>
  <si>
    <t>"0,042.60 - 0,067.20 km, pr.hl. 1,15m (-0,4m komunikace)"24,6*1,15*2</t>
  </si>
  <si>
    <t>"0,067.20 - 0,078.40 km, pr.hl. 1,16m (-0,4m komunikace)"11,2*1,16*2</t>
  </si>
  <si>
    <t>"0,078.40 - 0,104.85 km, pr.hl. 1,20m (-0,4m komunikace)"26,45*1,2*2</t>
  </si>
  <si>
    <t>"VP 17"9,5*1,6*2</t>
  </si>
  <si>
    <t>"VP 18"4,5*1,6*2</t>
  </si>
  <si>
    <t>"VP 19"7,7*1,6*2</t>
  </si>
  <si>
    <t>"VP 20"4,5*1,6*2</t>
  </si>
  <si>
    <t>"VP 21"4,5*1,6*2</t>
  </si>
  <si>
    <t>"VP 22"9,3*1,6*2</t>
  </si>
  <si>
    <t>-2071930999</t>
  </si>
  <si>
    <t>"viz položka 151101102"354,24</t>
  </si>
  <si>
    <t>1326216971</t>
  </si>
  <si>
    <t>(51,2+113,12)/100*50</t>
  </si>
  <si>
    <t>-2121783363</t>
  </si>
  <si>
    <t>82,16*15</t>
  </si>
  <si>
    <t>-1601082938</t>
  </si>
  <si>
    <t>-129839995</t>
  </si>
  <si>
    <t>1784384535</t>
  </si>
  <si>
    <t>164,32*2</t>
  </si>
  <si>
    <t>1866622612</t>
  </si>
  <si>
    <t>51,2+113,12</t>
  </si>
  <si>
    <t>-444131707</t>
  </si>
  <si>
    <t>"výkop"51,2+113,12</t>
  </si>
  <si>
    <t>"obsyp"-47,805</t>
  </si>
  <si>
    <t>"lože"-12,825</t>
  </si>
  <si>
    <t>"bet. bloky"-0,125</t>
  </si>
  <si>
    <t>"potrubí"-3,14*0,045*0,045*96,25</t>
  </si>
  <si>
    <t>-1057332669</t>
  </si>
  <si>
    <t>102,953*1,972</t>
  </si>
  <si>
    <t>1278150742</t>
  </si>
  <si>
    <t>96,25*0,39*1,0-3,14*0,045*0,045*96,25+40,0*0,34*0,8</t>
  </si>
  <si>
    <t>889550155</t>
  </si>
  <si>
    <t>47,805*1,915</t>
  </si>
  <si>
    <t>-2041936004</t>
  </si>
  <si>
    <t>(0,5*(0,5+0,4)*0,413)*(22,0+110,0)</t>
  </si>
  <si>
    <t>58344171</t>
  </si>
  <si>
    <t>štěrkodrť frakce 0/32 vč. přesunu na stavbě</t>
  </si>
  <si>
    <t>-1992823660</t>
  </si>
  <si>
    <t>štěrkodrť frakce 0/32</t>
  </si>
  <si>
    <t>24,532*1,972</t>
  </si>
  <si>
    <t>365431573</t>
  </si>
  <si>
    <t>(96,25*1,0)/100*50</t>
  </si>
  <si>
    <t>(40,0*0,8)/100*50</t>
  </si>
  <si>
    <t>-787319306</t>
  </si>
  <si>
    <t>-566117204</t>
  </si>
  <si>
    <t>96,25*1,0*0,1+40,0*0,8*0,1</t>
  </si>
  <si>
    <t>452313141</t>
  </si>
  <si>
    <t>Podkladní bloky z betonu prostého bez zvýšených nároků na prostředí tř. C 16/20 otevřený výkop</t>
  </si>
  <si>
    <t>788381352</t>
  </si>
  <si>
    <t>Podkladní a zajišťovací konstrukce z betonu prostého v otevřeném výkopu bez zvýšených nároků na prostředí bloky pro potrubí z betonu tř. C 16/20</t>
  </si>
  <si>
    <t>"viz PD D2.15"</t>
  </si>
  <si>
    <t>0,5*0,5*0,25*2</t>
  </si>
  <si>
    <t>452353101</t>
  </si>
  <si>
    <t>Bednění podkladních bloků otevřený výkop</t>
  </si>
  <si>
    <t>-2136012979</t>
  </si>
  <si>
    <t>Bednění podkladních a zajišťovacích konstrukcí v otevřeném výkopu bloků pro potrubí</t>
  </si>
  <si>
    <t>0,5*0,25*4*2</t>
  </si>
  <si>
    <t>857241131</t>
  </si>
  <si>
    <t>Montáž litinových tvarovek jednoosých hrdlových otevřený výkop s integrovaným těsněním DN 80</t>
  </si>
  <si>
    <t>-1769462757</t>
  </si>
  <si>
    <t>Montáž litinových tvarovek na potrubí litinovém tlakovém jednoosých na potrubí z trub hrdlových v otevřeném výkopu, kanálu nebo v šachtě s integrovaným těsněním DN 80</t>
  </si>
  <si>
    <t>797408000016</t>
  </si>
  <si>
    <t>SPOJKA 80 (85-105)</t>
  </si>
  <si>
    <t>-1301203615</t>
  </si>
  <si>
    <t>SYNOFLEX - SPOJKA 80 (85-105)</t>
  </si>
  <si>
    <t>857242122</t>
  </si>
  <si>
    <t>Montáž litinových tvarovek jednoosých přírubových otevřený výkop DN 80</t>
  </si>
  <si>
    <t>644114062</t>
  </si>
  <si>
    <t>Montáž litinových tvarovek na potrubí litinovém tlakovém jednoosých na potrubí z trub přírubových v otevřeném výkopu, kanálu nebo v šachtě DN 80</t>
  </si>
  <si>
    <t>"viz PD D3.12"</t>
  </si>
  <si>
    <t>"příruba"3,0</t>
  </si>
  <si>
    <t>"spojka"1,0</t>
  </si>
  <si>
    <t>"oblouk 90°"1,0</t>
  </si>
  <si>
    <t>40008009016</t>
  </si>
  <si>
    <t>PŘÍRUBA S2000 80/90</t>
  </si>
  <si>
    <t>348232268</t>
  </si>
  <si>
    <t>799408000016</t>
  </si>
  <si>
    <t>SPOJKA - S PŘÍRUBOU 80 (85-105)</t>
  </si>
  <si>
    <t>-1410163462</t>
  </si>
  <si>
    <t>SYNOFLEX - S PŘÍRUBOU 80 (85-105)</t>
  </si>
  <si>
    <t>853509000016</t>
  </si>
  <si>
    <t>TVAROVKA S2000 OBLOUK 90° 90</t>
  </si>
  <si>
    <t>1270931350</t>
  </si>
  <si>
    <t>857244122</t>
  </si>
  <si>
    <t>Montáž litinových tvarovek odbočných přírubových otevřený výkop DN 80</t>
  </si>
  <si>
    <t>327176314</t>
  </si>
  <si>
    <t>Montáž litinových tvarovek na potrubí litinovém tlakovém odbočných na potrubí z trub přírubových v otevřeném výkopu, kanálu nebo v šachtě DN 80</t>
  </si>
  <si>
    <t>851008008016</t>
  </si>
  <si>
    <t>TVAROVKA T KUS 80-80</t>
  </si>
  <si>
    <t>-2071083218</t>
  </si>
  <si>
    <t>871171141</t>
  </si>
  <si>
    <t>Montáž potrubí z PE100 SDR 11 otevřený výkop svařovaných na tupo D 40 x 3,7 mm</t>
  </si>
  <si>
    <t>2089822332</t>
  </si>
  <si>
    <t>Montáž vodovodního potrubí z plastů v otevřeném výkopu z polyetylenu PE 100 svařovaných na tupo SDR 11/PN16 D 40 x 3,7 mm</t>
  </si>
  <si>
    <t>"viz PD D2.15, D2.16 a TZ D2.01"</t>
  </si>
  <si>
    <t>40,0</t>
  </si>
  <si>
    <t>28613822R</t>
  </si>
  <si>
    <t>trubka vodovodní HDPE (IPE) tyče 6,12m 40x3,7mm</t>
  </si>
  <si>
    <t>1715855826</t>
  </si>
  <si>
    <t>40,0*1,015</t>
  </si>
  <si>
    <t>871211141</t>
  </si>
  <si>
    <t>Montáž potrubí z PE100 SDR 11 otevřený výkop svařovaných na tupo D 63 x 5,8 mm</t>
  </si>
  <si>
    <t>1768596908</t>
  </si>
  <si>
    <t>Montáž vodovodního potrubí z plastů v otevřeném výkopu z polyetylenu PE 100 svařovaných na tupo SDR 11/PN16 D 63 x 5,8 mm</t>
  </si>
  <si>
    <t>Poznámka k položce:_x000D_
- vč. demontáže</t>
  </si>
  <si>
    <t>"viz TZ D2.01 - provizorní vodovod"22,0+110,0</t>
  </si>
  <si>
    <t>28613113</t>
  </si>
  <si>
    <t>trubka vodovodní PE100 PN 16 SDR11 63x5,8mm</t>
  </si>
  <si>
    <t>-341860615</t>
  </si>
  <si>
    <t>"viz TZ D2.01 - provizorní vodovod"(22,0+110,0)*1,015</t>
  </si>
  <si>
    <t>871241141</t>
  </si>
  <si>
    <t>Montáž potrubí z PE100 SDR 11 otevřený výkop svařovaných na tupo D 90 x 8,2 mm</t>
  </si>
  <si>
    <t>-1761338494</t>
  </si>
  <si>
    <t>Montáž vodovodního potrubí z plastů v otevřeném výkopu z polyetylenu PE 100 svařovaných na tupo SDR 11/PN16 D 90 x 8,2 mm</t>
  </si>
  <si>
    <t>"viz PD D2.14, D2.15 a TZ D2.01"</t>
  </si>
  <si>
    <t>96,25</t>
  </si>
  <si>
    <t>28613825</t>
  </si>
  <si>
    <t>trubka vodovodní HDPE (IPE) tyče 6,12m 90x8,2mm</t>
  </si>
  <si>
    <t>1878298703</t>
  </si>
  <si>
    <t>96,25*1,015</t>
  </si>
  <si>
    <t>871321100R</t>
  </si>
  <si>
    <t>Napojení na stávající vodovod</t>
  </si>
  <si>
    <t>40298532</t>
  </si>
  <si>
    <t>Poznámka k položce:_x000D_
- konce potrubí zaslepené např. dobovým klínem nebo z jiného "tvrdého" dřeva</t>
  </si>
  <si>
    <t>"napojení na stávající rozvodnou síť vč. prací a podružného materiálu"3,0</t>
  </si>
  <si>
    <t>871321101R</t>
  </si>
  <si>
    <t>Spojovací materiál</t>
  </si>
  <si>
    <t>-922685445</t>
  </si>
  <si>
    <t>"spojovací materiál - nerez šrouby, matice, podložky"1,0</t>
  </si>
  <si>
    <t>879110101</t>
  </si>
  <si>
    <t>Montáž izolace potrubí - geotextilie</t>
  </si>
  <si>
    <t>-934868695</t>
  </si>
  <si>
    <t>Poznámka k položce:_x000D_
- izolace na provizorním potrubí - montáž a demontáž</t>
  </si>
  <si>
    <t>(2*3,14*0,031)*(22,0+110,0)</t>
  </si>
  <si>
    <t>69311089</t>
  </si>
  <si>
    <t>geotextilie netkaná separační, ochranná, filtrační, drenážní PES 600g/m2</t>
  </si>
  <si>
    <t>1998172638</t>
  </si>
  <si>
    <t>25,698*1,015</t>
  </si>
  <si>
    <t>879171111</t>
  </si>
  <si>
    <t>Montáž vodovodní přípojky na potrubí DN 35 - přepojení</t>
  </si>
  <si>
    <t>1443987546</t>
  </si>
  <si>
    <t>Montáž napojení vodovodní přípojky v otevřeném výkopu DN 35</t>
  </si>
  <si>
    <t>891171320R</t>
  </si>
  <si>
    <t>Montáž vodovodních tvarovek s nástrčnými konci PN16 otevřený výkop DN 32</t>
  </si>
  <si>
    <t>-127864027</t>
  </si>
  <si>
    <t>"viz TZ D2.15"</t>
  </si>
  <si>
    <t>622103206416</t>
  </si>
  <si>
    <t>TVAROVKA ISO K 2681/3151 6/4"-32</t>
  </si>
  <si>
    <t>1755138153</t>
  </si>
  <si>
    <t>891211112</t>
  </si>
  <si>
    <t>Montáž vodovodních šoupátek otevřený výkop DN 50</t>
  </si>
  <si>
    <t>1016124340</t>
  </si>
  <si>
    <t>Montáž vodovodních armatur na potrubí šoupátek nebo klapek uzavíracích v otevřeném výkopu nebo v šachtách s osazením zemní soupravy (bez poklopů) DN 50</t>
  </si>
  <si>
    <t>"viz TZ D2.01 a PD D2.15"</t>
  </si>
  <si>
    <t>250000200016</t>
  </si>
  <si>
    <t>ŠOUPÁTKO DOMOVNÍ PŘÍPOJKY VNI-VNI 2"-2"</t>
  </si>
  <si>
    <t>-1762348783</t>
  </si>
  <si>
    <t>960113018004</t>
  </si>
  <si>
    <t>SOUPRAVA ZEMNÍ TELESKOPICKÁ DOM. ŠOUPÁTKA-1,3-1,8 3/4"-2" (1,3-1,8m)</t>
  </si>
  <si>
    <t>994843752</t>
  </si>
  <si>
    <t>891241112</t>
  </si>
  <si>
    <t>Montáž vodovodních šoupátek otevřený výkop DN 80</t>
  </si>
  <si>
    <t>-878233077</t>
  </si>
  <si>
    <t>Montáž vodovodních armatur na potrubí šoupátek nebo klapek uzavíracích v otevřeném výkopu nebo v šachtách s osazením zemní soupravy (bez poklopů) DN 80</t>
  </si>
  <si>
    <t>400108000016</t>
  </si>
  <si>
    <t>ŠOUPĚ PŘÍRUBOVÉ KRÁTKÉ E1 CZ 80</t>
  </si>
  <si>
    <t>-885769948</t>
  </si>
  <si>
    <t>950108000003</t>
  </si>
  <si>
    <t>SOUPRAVA ZEMNÍ TELESKOPICKÁ E1/A-1,3 -1,8 65-80 E1/80 A (1,3-1,8m)</t>
  </si>
  <si>
    <t>-1923720208</t>
  </si>
  <si>
    <t>891249111</t>
  </si>
  <si>
    <t>Montáž navrtávacích pasů na potrubí z jakýchkoli trub DN 80</t>
  </si>
  <si>
    <t>1834436911</t>
  </si>
  <si>
    <t>Montáž vodovodních armatur na potrubí navrtávacích pasů s ventilem Jt 1 MPa, na potrubí z trub litinových, ocelových nebo plastických hmot DN 80</t>
  </si>
  <si>
    <t>525009000216</t>
  </si>
  <si>
    <t>PAS NAVRTÁVACÍ HAKU 90-2"</t>
  </si>
  <si>
    <t>1104929144</t>
  </si>
  <si>
    <t>892233122</t>
  </si>
  <si>
    <t>Proplach a dezinfekce vodovodního potrubí DN do 70</t>
  </si>
  <si>
    <t>-219554517</t>
  </si>
  <si>
    <t>"viz PD D2.15 a TZ D2.01"</t>
  </si>
  <si>
    <t>40,0+132,0</t>
  </si>
  <si>
    <t>892241111</t>
  </si>
  <si>
    <t>Tlaková zkouška vodou potrubí DN do 80</t>
  </si>
  <si>
    <t>161165040</t>
  </si>
  <si>
    <t>Tlakové zkoušky vodou na potrubí DN do 80</t>
  </si>
  <si>
    <t>96,25+40,0+132,0</t>
  </si>
  <si>
    <t>892273122</t>
  </si>
  <si>
    <t>Proplach a dezinfekce vodovodního potrubí DN od 80 do 125</t>
  </si>
  <si>
    <t>-272845961</t>
  </si>
  <si>
    <t>Zabezpečení konců potrubí DN do 300 při tlakových zkouškách vodou</t>
  </si>
  <si>
    <t>1467108518</t>
  </si>
  <si>
    <t>Tlakové zkoušky vodou zabezpečení konců potrubí při tlakových zkouškách DN do 300</t>
  </si>
  <si>
    <t>899401112</t>
  </si>
  <si>
    <t>Osazení poklopů litinových šoupátkových</t>
  </si>
  <si>
    <t>1271550944</t>
  </si>
  <si>
    <t>2,0+6,0</t>
  </si>
  <si>
    <t>175000000003</t>
  </si>
  <si>
    <t>POKLOP ULIČNÍ ŠOUP. KASI LOGO VODA</t>
  </si>
  <si>
    <t>-384112265</t>
  </si>
  <si>
    <t>165000000003</t>
  </si>
  <si>
    <t>POKLOP ULIČNÍ TĚŽKÝ KASI LOGO VODA</t>
  </si>
  <si>
    <t>-132949186</t>
  </si>
  <si>
    <t>348100000000</t>
  </si>
  <si>
    <t>PODKLAD. DESKA  UNI UNI</t>
  </si>
  <si>
    <t>-121027359</t>
  </si>
  <si>
    <t>899713111</t>
  </si>
  <si>
    <t>Orientační tabulky na sloupku betonovém nebo ocelovém</t>
  </si>
  <si>
    <t>320175494</t>
  </si>
  <si>
    <t>Orientační tabulky na vodovodních a kanalizačních řadech na sloupku ocelovém nebo betonovém</t>
  </si>
  <si>
    <t>899721111</t>
  </si>
  <si>
    <t>Signalizační vodič DN do 150 mm na potrubí</t>
  </si>
  <si>
    <t>-1466926460</t>
  </si>
  <si>
    <t>Signalizační vodič na potrubí DN do 150 mm</t>
  </si>
  <si>
    <t>"viz PD D3.05"</t>
  </si>
  <si>
    <t>96,25+40,0+2*1,8+6*1,8</t>
  </si>
  <si>
    <t>Krytí potrubí z plastů výstražnou fólií z PVC 30cm - VODOVOD</t>
  </si>
  <si>
    <t>-1188648409</t>
  </si>
  <si>
    <t>"viz TZ D3.01 a PD D3.05"</t>
  </si>
  <si>
    <t>96,25+40,0</t>
  </si>
  <si>
    <t>672570181</t>
  </si>
  <si>
    <t>48,377"obsyp provizorního vodovodu"</t>
  </si>
  <si>
    <t>-60863151</t>
  </si>
  <si>
    <t>48,377*24</t>
  </si>
  <si>
    <t>1099783581</t>
  </si>
  <si>
    <t>48,377</t>
  </si>
  <si>
    <t>-446425479</t>
  </si>
  <si>
    <t>998276101</t>
  </si>
  <si>
    <t>Přesun hmot pro trubní vedení z trub z plastických hmot otevřený výkop</t>
  </si>
  <si>
    <t>1370738703</t>
  </si>
  <si>
    <t>Přesun hmot pro trubní vedení hloubené z trub z plastických hmot nebo sklolaminátových pro vodovody nebo kanalizace v otevřeném výkopu dopravní vzdálenost do 15 m</t>
  </si>
  <si>
    <t>část 3,Smetanova ul. - část 3, Smetanova ul.</t>
  </si>
  <si>
    <t>SO 03 - Stavební úpravy kanalizace, Smetanova ulice</t>
  </si>
  <si>
    <t>113106171</t>
  </si>
  <si>
    <t>Rozebrání dlažeb vozovek ze zámkové dlažby s ložem z kameniva ručně</t>
  </si>
  <si>
    <t>453843768</t>
  </si>
  <si>
    <t>Rozebrání dlažeb vozovek a ploch s přemístěním hmot na skládku na vzdálenost do 3 m nebo s naložením na dopravní prostředek, s jakoukoliv výplní spár ručně ze zámkové dlažby s ložem z kameniva</t>
  </si>
  <si>
    <t>"viz TZ D3.01"</t>
  </si>
  <si>
    <t>"chodník"1,5*2,5</t>
  </si>
  <si>
    <t>113107313</t>
  </si>
  <si>
    <t>Odstranění podkladu z kameniva těženého tl přes 200 do 300 mm strojně pl do 50 m2</t>
  </si>
  <si>
    <t>972448065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</si>
  <si>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</si>
  <si>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Poznámka k položce:_x000D_
- společné pro vodovodní a kanalizační přípojky!</t>
  </si>
  <si>
    <t>25,5*1,8</t>
  </si>
  <si>
    <t>113201111</t>
  </si>
  <si>
    <t>Vytrhání obrub chodníkových ležatých</t>
  </si>
  <si>
    <t>-507308760</t>
  </si>
  <si>
    <t>Vytrhání obrub s vybouráním lože, s přemístěním hmot na skládku na vzdálenost do 3 m nebo s naložením na dopravní prostředek chodníkových ležatých</t>
  </si>
  <si>
    <t>-1393617777</t>
  </si>
  <si>
    <t>1677899397</t>
  </si>
  <si>
    <t>8,0*30,0*3</t>
  </si>
  <si>
    <t>185385053</t>
  </si>
  <si>
    <t>30,0*3</t>
  </si>
  <si>
    <t>390770086</t>
  </si>
  <si>
    <t>"viz TZ D3.01 a PD D3.03 a D3.09"</t>
  </si>
  <si>
    <t>"ntl. plyn DN 150"2*1,2</t>
  </si>
  <si>
    <t>"vodovod DN 80"2*1,2</t>
  </si>
  <si>
    <t>"ntl. plyn DN 32"1*1,2</t>
  </si>
  <si>
    <t>1976203235</t>
  </si>
  <si>
    <t>"el. kabel VO"1*1,2</t>
  </si>
  <si>
    <t>"el. kabel NN"2*1,2+"přípojky"3*0,8</t>
  </si>
  <si>
    <t>"el. kabel optika"1*1,2+"přípojky"8*0,8</t>
  </si>
  <si>
    <t>"el. kabel ČRa"2*1,2</t>
  </si>
  <si>
    <t>155142796</t>
  </si>
  <si>
    <t>-1532032019</t>
  </si>
  <si>
    <t>682816475</t>
  </si>
  <si>
    <t>-862777309</t>
  </si>
  <si>
    <t>126440333</t>
  </si>
  <si>
    <t>"v místě výkopu max. po 20m s přesahem 1,1m nad pádovou hranu"7*4,1</t>
  </si>
  <si>
    <t>-1059306903</t>
  </si>
  <si>
    <t>121151103</t>
  </si>
  <si>
    <t>Sejmutí ornice plochy do 100 m2 tl vrstvy do 200 mm strojně</t>
  </si>
  <si>
    <t>1442037236</t>
  </si>
  <si>
    <t>Sejmutí ornice strojně při souvislé ploše do 100 m2, tl. vrstvy do 200 mm</t>
  </si>
  <si>
    <t>100,0</t>
  </si>
  <si>
    <t>776083435</t>
  </si>
  <si>
    <t>143,868/100*50</t>
  </si>
  <si>
    <t>1462619065</t>
  </si>
  <si>
    <t>"viz PD D3.01 a PD D3.03"</t>
  </si>
  <si>
    <t>"stoka A, dl. 0,128.10 km, š.r. 1,2m, DN 400"</t>
  </si>
  <si>
    <t>"st. 0,010.00 - 0,030.00 km, pr.hl. 2,61m (-0,4m komunikace)"20,0*2,61*1,2</t>
  </si>
  <si>
    <t>"0,030.00 - 0,036.30 km, pr.hl. 2,55m (-0,4m komunikace)"6,3*2,55*1,2</t>
  </si>
  <si>
    <t>"0,036.30 - 0,043.45 km, pr.hl. 2,55m (-0,4m komunikace)"7,15*2,55*1,2</t>
  </si>
  <si>
    <t>"0,043.45 - 0,047.30 km, pr.hl. 2,57m (-0,4m komunikace)"3,85*2,57*1,2</t>
  </si>
  <si>
    <t>"0,047.30 - 0,054.35 km, pr.hl. 2,42m (-0,4m komunikace)"7,05*2,42*1,2</t>
  </si>
  <si>
    <t>"0,054.35 - 0,067.30 km, pr.hl. 2,43m (-0,4m komunikace)"12,95*2,43*1,2</t>
  </si>
  <si>
    <t>"0,067.30 - 0,068.20 km, pr.hl. 2,50m (-0,4m komunikace)"0,9*2,5*1,2</t>
  </si>
  <si>
    <t>"0,068.20 - 0,090.15 km, pr.hl. 2,46m (-0,4m komunikace)"21,9*2,46*1,2</t>
  </si>
  <si>
    <t>"0,090.15 - 0,104.60 km, pr.hl. 2,36m (-0,4m komunikace)"14,45*2,36*1,2</t>
  </si>
  <si>
    <t>"0,104.60 - 0,118.50 km, pr.hl. 2,26m (-0,4m komunikace)"13,9*2,26*1,2</t>
  </si>
  <si>
    <t>"0,118.50 - 0,127.40 km, pr.hl. 2,19m (-0,4m komunikace)"8,9*2,19*1,2</t>
  </si>
  <si>
    <t>"0,127.40 - 0,138.10 km, pr.hl. 2,05m (-0,4m komunikace)"10,7*2,05*1,2</t>
  </si>
  <si>
    <t>"rozšíření pro šachty"</t>
  </si>
  <si>
    <t>"ŠA08"(3,0-1,2)*3,0*2,48</t>
  </si>
  <si>
    <t>"ŠA09"(3,0-1,2)*3,0*2,42</t>
  </si>
  <si>
    <t>"ŠA10"(3,0-1,2)*3,0*2,0</t>
  </si>
  <si>
    <t>"ŠA08-ŠA10"3,0*3,0*0,25*3</t>
  </si>
  <si>
    <t>"RŠ5"(2,0-0,8)*2,0*1,5</t>
  </si>
  <si>
    <t>"RŠ31"(2,0-0,8)*2,0*1,52</t>
  </si>
  <si>
    <t>"RŠ32"(2,0-0,8)*2,0*1,9</t>
  </si>
  <si>
    <t>"RŠ33"(2,0-0,8)*2,0*1,8</t>
  </si>
  <si>
    <t>"RŠ34"(2,0-0,8)*2,0*1,27</t>
  </si>
  <si>
    <t>"prohloubení pro revizní šachty"</t>
  </si>
  <si>
    <t>"RŠ5,RŠ31-RŠ34"2,0*2,0*0,15*5</t>
  </si>
  <si>
    <t>435,77/100*50</t>
  </si>
  <si>
    <t>-1546076476</t>
  </si>
  <si>
    <t>"KP31"23,0*1,5*0,8</t>
  </si>
  <si>
    <t>"KP76"7,0*2,05*0,8</t>
  </si>
  <si>
    <t>"KP77"6,5*2,25*0,8</t>
  </si>
  <si>
    <t>"KP78"6,5*2,2*0,8</t>
  </si>
  <si>
    <t>"KP79"4,5*2,15*0,8</t>
  </si>
  <si>
    <t>"KP80"4,5*2,15*0,8</t>
  </si>
  <si>
    <t>"KP81"5,5*2,15*0,8</t>
  </si>
  <si>
    <t>"KP82"3,5*2,1*0,8</t>
  </si>
  <si>
    <t>"KP83"8,0*2,1*0,8</t>
  </si>
  <si>
    <t>"KP84"8,4*2,15*0,8+15,5*1,85*0,8</t>
  </si>
  <si>
    <t>-2099858785</t>
  </si>
  <si>
    <t>-1475718258</t>
  </si>
  <si>
    <t>"ntl. plyn DN 150"2*(1,7*1,2*1,2)</t>
  </si>
  <si>
    <t>"vodovod DN 80"2*(1,6*1,2*1,1)</t>
  </si>
  <si>
    <t>"ntl. plyn DN 32"1*(1,6*1,2*1,1)</t>
  </si>
  <si>
    <t>"el. kabel VO"1*(1,5*1,2*1,0)</t>
  </si>
  <si>
    <t>"el. kabel NN"2*(1,5*1,2*1,0)+"přípojky"3*(1,5*0,8*1,0)</t>
  </si>
  <si>
    <t>"el. kabel optika"1*(1,5*1,2*1,0)+"přípojky"8*(1,5*0,8*1,0)</t>
  </si>
  <si>
    <t>"el. kabel ČRa"2*(1,5*1,2*1,0)</t>
  </si>
  <si>
    <t>-1383856864</t>
  </si>
  <si>
    <t>"ŠA08-ŠA10"3,0*0,25*4*3</t>
  </si>
  <si>
    <t>"KP31"23,0*1,5*2</t>
  </si>
  <si>
    <t>"KP84"15,5*1,85*2</t>
  </si>
  <si>
    <t>"RŠ5"(2,0-0,8)*1,5*2</t>
  </si>
  <si>
    <t>"RŠ31"(2,0-0,8)*1,52*2</t>
  </si>
  <si>
    <t>"RŠ32"(2,0-0,8)*1,9*2</t>
  </si>
  <si>
    <t>"RŠ33"(2,0-0,8)*1,8*2</t>
  </si>
  <si>
    <t>"RŠ34"(2,0-0,8)*1,27*2</t>
  </si>
  <si>
    <t>"RŠ5,RŠ31-RŠ34"2,0*0,15*4*5</t>
  </si>
  <si>
    <t>864679364</t>
  </si>
  <si>
    <t>"stoka A, dl. 0,138.10 km, š.r. 1,2m, DN 400"</t>
  </si>
  <si>
    <t>"st. 0,010.00 - 0,030.00 km, pr.hl. 2,61m (-0,4m komunikace)"20,0*2,61*2</t>
  </si>
  <si>
    <t>"0,030.00 - 0,036.30 km, pr.hl. 2,55m (-0,4m komunikace)"6,3*2,55*2</t>
  </si>
  <si>
    <t>"0,036.30 - 0,043.45 km, pr.hl. 2,55m (-0,4m komunikace)"7,15*2,55*2</t>
  </si>
  <si>
    <t>"0,043.45 - 0,047.30 km, pr.hl. 2,57m (-0,4m komunikace)"3,85*2,57*2</t>
  </si>
  <si>
    <t>"0,047.30 - 0,054.35 km, pr.hl. 2,42m (-0,4m komunikace)"7,05*2,42*2</t>
  </si>
  <si>
    <t>"0,054.35 - 0,067.30 km, pr.hl. 2,43m (-0,4m komunikace)"12,95*2,43*2</t>
  </si>
  <si>
    <t>"0,067.30 - 0,068.20 km, pr.hl. 2,50m (-0,4m komunikace)"0,9*2,5*2</t>
  </si>
  <si>
    <t>"0,068.20 - 0,090.15 km, pr.hl. 2,46m (-0,4m komunikace)"21,9*2,46*2</t>
  </si>
  <si>
    <t>"0,090.15 - 0,104.60 km, pr.hl. 2,36m (-0,4m komunikace)"14,45*2,36*2</t>
  </si>
  <si>
    <t>"0,104.60 - 0,118.50 km, pr.hl. 2,26m (-0,4m komunikace)"13,9*2,26*2</t>
  </si>
  <si>
    <t>"0,118.50 - 0,127.40 km, pr.hl. 2,19m (-0,4m komunikace)"8,9*2,19*2</t>
  </si>
  <si>
    <t>"0,127.40 - 0,138.10 km, pr.hl. 2,05m (-0,4m komunikace)"10,7*2,05*2</t>
  </si>
  <si>
    <t>"ŠA08"(3,0-1,2)*2,48*2</t>
  </si>
  <si>
    <t>"ŠA09"(3,0-1,2)*2,42*2</t>
  </si>
  <si>
    <t>"ŠA10"(3,0-1,2)*2,0*2</t>
  </si>
  <si>
    <t>"KP76"7,0*2,05*2</t>
  </si>
  <si>
    <t>"KP77"6,5*2,25*2</t>
  </si>
  <si>
    <t>"KP78"6,5*2,2*2</t>
  </si>
  <si>
    <t>"KP79"4,5*2,15*2</t>
  </si>
  <si>
    <t>"KP80"4,5*2,15*2</t>
  </si>
  <si>
    <t>"KP81"5,5*2,15*2</t>
  </si>
  <si>
    <t>"KP82"3,5*2,1*2</t>
  </si>
  <si>
    <t>"KP83"8,0*2,1*2</t>
  </si>
  <si>
    <t>"KP84"8,4*2,15*2</t>
  </si>
  <si>
    <t>-25641861</t>
  </si>
  <si>
    <t>"viz položka 151101101"160,526</t>
  </si>
  <si>
    <t>1150353668</t>
  </si>
  <si>
    <t>"viz položka 151101102"874,135</t>
  </si>
  <si>
    <t>-1379973237</t>
  </si>
  <si>
    <t>(579,6-271,036)"viz odstranění septiků DSP 21.3"/100*50</t>
  </si>
  <si>
    <t>1319707477</t>
  </si>
  <si>
    <t>154,282*15</t>
  </si>
  <si>
    <t>2076658861</t>
  </si>
  <si>
    <t>(579,6-271,036)"viz odstranění septiků DSO 21.3"/100*50</t>
  </si>
  <si>
    <t>-830059754</t>
  </si>
  <si>
    <t>325192251</t>
  </si>
  <si>
    <t>308,564*2</t>
  </si>
  <si>
    <t>-2017943288</t>
  </si>
  <si>
    <t>579,6-271,036</t>
  </si>
  <si>
    <t>-764413535</t>
  </si>
  <si>
    <t>"výkop"579,6</t>
  </si>
  <si>
    <t>"obsyp"-127,572</t>
  </si>
  <si>
    <t>"lože pískové"-11,482</t>
  </si>
  <si>
    <t>"lože beton"-14,292</t>
  </si>
  <si>
    <t>"bet. desky"-2,0</t>
  </si>
  <si>
    <t>"sedlové lože"-1,524</t>
  </si>
  <si>
    <t>"šachty bet."-3,14*0,65*0,65*2,7*3</t>
  </si>
  <si>
    <t>"šachty plast"-3,14*0,3*0,3*1,59*5</t>
  </si>
  <si>
    <t>"potrubí kamenina"-3,14*0,243*0,243*128,1</t>
  </si>
  <si>
    <t>"potrubí PVC"-3,14*0,08*0,08*84,5-3,14*0,1*0,1*8,4</t>
  </si>
  <si>
    <t>1456398910</t>
  </si>
  <si>
    <t>384,023*1,972</t>
  </si>
  <si>
    <t>1752690629</t>
  </si>
  <si>
    <t>128,1*1,2*0,786-3,14*0,243*0,243*128,1-1,524"sedlové lože"</t>
  </si>
  <si>
    <t>84,5*0,8*0,45-3,14*0,075*0,075*84,5+8,4*0,8*0,5-3,14*0,1*0,1*8,4</t>
  </si>
  <si>
    <t>-2016733692</t>
  </si>
  <si>
    <t>127,572*1,915</t>
  </si>
  <si>
    <t>66111200</t>
  </si>
  <si>
    <t>"viz PD D3.01"</t>
  </si>
  <si>
    <t>181411121</t>
  </si>
  <si>
    <t>Založení lučního trávníku výsevem pl do 1000 m2 v rovině a ve svahu do 1:5</t>
  </si>
  <si>
    <t>937348199</t>
  </si>
  <si>
    <t>Založení trávníku na půdě předem připravené plochy do 1000 m2 výsevem včetně utažení lučního v rovině nebo na svahu do 1:5</t>
  </si>
  <si>
    <t>1972909320</t>
  </si>
  <si>
    <t>100,0*1,02*0,02</t>
  </si>
  <si>
    <t>-711833116</t>
  </si>
  <si>
    <t>(128,1*1,2+84,5*0,8+8,4*0,8)/2</t>
  </si>
  <si>
    <t>919173050</t>
  </si>
  <si>
    <t>1328842756</t>
  </si>
  <si>
    <t>128,1+84,5+8,4</t>
  </si>
  <si>
    <t>-1575115730</t>
  </si>
  <si>
    <t>"viz TZ D3.01 a PD D3.06"</t>
  </si>
  <si>
    <t>"pod šachty ŠA08 - ŠA10"3,0*3,0*0,15*3</t>
  </si>
  <si>
    <t>"přípojky"84,5*0,8*0,1+8,4*0,8*0,1</t>
  </si>
  <si>
    <t>42878267</t>
  </si>
  <si>
    <t>"viz PD D3.08"</t>
  </si>
  <si>
    <t>"100"3,0</t>
  </si>
  <si>
    <t>513257452</t>
  </si>
  <si>
    <t>-821028639</t>
  </si>
  <si>
    <t>1419338358</t>
  </si>
  <si>
    <t>295684372</t>
  </si>
  <si>
    <t>1125913570</t>
  </si>
  <si>
    <t>"podkladní beton pod potrubí DN 400"128,1*1,2*0,1-3,0*1,2*0,1*3</t>
  </si>
  <si>
    <t>2033345131</t>
  </si>
  <si>
    <t>"viz TZ D3.01 a PD D3.07"</t>
  </si>
  <si>
    <t>2,0*2,0*0,1*5</t>
  </si>
  <si>
    <t>517702887</t>
  </si>
  <si>
    <t>(0,0729-0,061)*128,1</t>
  </si>
  <si>
    <t>190892836</t>
  </si>
  <si>
    <t>"viz TZ D3.01 a PD D3.05 a D3.07"</t>
  </si>
  <si>
    <t>"podkladní beton pod potrubí DN 400"128,1*0,1*2-3,0*0,1*2*3</t>
  </si>
  <si>
    <t>2,0*0,1*4*5</t>
  </si>
  <si>
    <t>564271011</t>
  </si>
  <si>
    <t>Podklad nebo podsyp ze štěrkopísku ŠP plochy do 100 m2 tl 250 mm</t>
  </si>
  <si>
    <t>-229661226</t>
  </si>
  <si>
    <t>Podklad nebo podsyp ze štěrkopísku ŠP s rozprostřením, vlhčením a zhutněním plochy jednotlivě do 100 m2, po zhutnění tl. 250 mm</t>
  </si>
  <si>
    <t>-1456122196</t>
  </si>
  <si>
    <t>2140248078</t>
  </si>
  <si>
    <t>-1917548892</t>
  </si>
  <si>
    <t>128,1</t>
  </si>
  <si>
    <t>1913801937</t>
  </si>
  <si>
    <t>"vč. podružného materiálu a prací - viz PD D3.03"10,0</t>
  </si>
  <si>
    <t>-199512233</t>
  </si>
  <si>
    <t>-501456615</t>
  </si>
  <si>
    <t>"viz TZ D3.01 a PD D3.03"</t>
  </si>
  <si>
    <t>-1590797079</t>
  </si>
  <si>
    <t>128,1*1,015</t>
  </si>
  <si>
    <t>1065512326</t>
  </si>
  <si>
    <t>"viz TZ D3.01 a PD D3.09"</t>
  </si>
  <si>
    <t>84,5</t>
  </si>
  <si>
    <t>15770683</t>
  </si>
  <si>
    <t>8,4</t>
  </si>
  <si>
    <t>1116272855</t>
  </si>
  <si>
    <t>"K30°"1,0</t>
  </si>
  <si>
    <t>"K45°"14,0</t>
  </si>
  <si>
    <t>-1083368405</t>
  </si>
  <si>
    <t>645827389</t>
  </si>
  <si>
    <t>-1599573370</t>
  </si>
  <si>
    <t>"150/150"4,0</t>
  </si>
  <si>
    <t>-377061384</t>
  </si>
  <si>
    <t>467653496</t>
  </si>
  <si>
    <t>"viz TZ D3.01 a PD D3.14"</t>
  </si>
  <si>
    <t>1767402728</t>
  </si>
  <si>
    <t>"vč. spodní části se sifonovým odtokem a kalového koše"1,0</t>
  </si>
  <si>
    <t>-1201188735</t>
  </si>
  <si>
    <t>"K45°"1,0</t>
  </si>
  <si>
    <t>-886024846</t>
  </si>
  <si>
    <t>990567003</t>
  </si>
  <si>
    <t>"400/150°"8,0</t>
  </si>
  <si>
    <t>"400/200"1,0</t>
  </si>
  <si>
    <t>816584646</t>
  </si>
  <si>
    <t>Poznámka k položce:_x000D_
- navrtávací sedlo</t>
  </si>
  <si>
    <t>1978533202</t>
  </si>
  <si>
    <t>-202508926</t>
  </si>
  <si>
    <t>1471004589</t>
  </si>
  <si>
    <t>-2030344958</t>
  </si>
  <si>
    <t>84,5+8,4</t>
  </si>
  <si>
    <t>-1553852716</t>
  </si>
  <si>
    <t>839719380</t>
  </si>
  <si>
    <t>Zabezpečení konců potrubí DN přes 300 do 600 při tlakových zkouškách vodou</t>
  </si>
  <si>
    <t>1870633673</t>
  </si>
  <si>
    <t>Tlakové zkoušky vodou zabezpečení konců potrubí při tlakových zkouškách DN přes 300 do 600</t>
  </si>
  <si>
    <t>556255043</t>
  </si>
  <si>
    <t>1393343468</t>
  </si>
  <si>
    <t>-275417079</t>
  </si>
  <si>
    <t>1548082708</t>
  </si>
  <si>
    <t>-144272674</t>
  </si>
  <si>
    <t>1375894642</t>
  </si>
  <si>
    <t>-1729565279</t>
  </si>
  <si>
    <t>-1520988978</t>
  </si>
  <si>
    <t>275746530</t>
  </si>
  <si>
    <t>-1796716003</t>
  </si>
  <si>
    <t>-1342273610</t>
  </si>
  <si>
    <t>-846910222</t>
  </si>
  <si>
    <t>"poklop A15"5,0</t>
  </si>
  <si>
    <t>699010W</t>
  </si>
  <si>
    <t>-187495558</t>
  </si>
  <si>
    <t>999900W</t>
  </si>
  <si>
    <t>1458047145</t>
  </si>
  <si>
    <t>-2008869143</t>
  </si>
  <si>
    <t>1661307734</t>
  </si>
  <si>
    <t>270705866</t>
  </si>
  <si>
    <t>2005466752</t>
  </si>
  <si>
    <t>894812331</t>
  </si>
  <si>
    <t>Revizní a čistící šachta z PP DN 600 šachtová roura korugovaná světlé hloubky 1000 mm</t>
  </si>
  <si>
    <t>-1836633718</t>
  </si>
  <si>
    <t>Revizní a čistící šachta z polypropylenu PP pro hladké trouby DN 600 roura šachtová korugovaná, světlé hloubky 1 000 mm</t>
  </si>
  <si>
    <t>-1801716597</t>
  </si>
  <si>
    <t>-493025399</t>
  </si>
  <si>
    <t>1,0+4,0</t>
  </si>
  <si>
    <t>1482202722</t>
  </si>
  <si>
    <t>"viz PD D3.08 a TZ D3.01"</t>
  </si>
  <si>
    <t>-86396678</t>
  </si>
  <si>
    <t>-1475057468</t>
  </si>
  <si>
    <t>1079327978</t>
  </si>
  <si>
    <t>-1396448728</t>
  </si>
  <si>
    <t>3,0*1,02</t>
  </si>
  <si>
    <t>979054451</t>
  </si>
  <si>
    <t>Očištění vybouraných zámkových dlaždic s původním spárováním z kameniva těženého</t>
  </si>
  <si>
    <t>-892351594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</si>
  <si>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</si>
  <si>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1,5*2,5</t>
  </si>
  <si>
    <t>1201343281</t>
  </si>
  <si>
    <t>19,856</t>
  </si>
  <si>
    <t>1603434054</t>
  </si>
  <si>
    <t>1,106+22,95</t>
  </si>
  <si>
    <t>0,69</t>
  </si>
  <si>
    <t>-765910103</t>
  </si>
  <si>
    <t>44,602*24</t>
  </si>
  <si>
    <t>-2007903430</t>
  </si>
  <si>
    <t>-1228471493</t>
  </si>
  <si>
    <t>1301750270</t>
  </si>
  <si>
    <t>1557891064</t>
  </si>
  <si>
    <t>1822178866</t>
  </si>
  <si>
    <t>SO 13 - Rekonstrukce vodovodu, Smetanova ulice</t>
  </si>
  <si>
    <t>-452047471</t>
  </si>
  <si>
    <t>30*8*2</t>
  </si>
  <si>
    <t>127603726</t>
  </si>
  <si>
    <t>1121152035</t>
  </si>
  <si>
    <t>"viz PD D3.11 a TZ D3.01"</t>
  </si>
  <si>
    <t>"NTL plyn"4*1,0</t>
  </si>
  <si>
    <t>1352741845</t>
  </si>
  <si>
    <t>"viz TZ D3.01 a PD D3.11"</t>
  </si>
  <si>
    <t>"el. kabel"2*1,0</t>
  </si>
  <si>
    <t>"sděl. kabel"3*1,0</t>
  </si>
  <si>
    <t>-1686956396</t>
  </si>
  <si>
    <t>62683473</t>
  </si>
  <si>
    <t>123135422</t>
  </si>
  <si>
    <t>"V místě výkopu poté mobilně přesouváno"2,5*2+20*2</t>
  </si>
  <si>
    <t>397615632</t>
  </si>
  <si>
    <t>-477810984</t>
  </si>
  <si>
    <t>"v místě výkopu max. po 20 m, s přesahem 1,1 m nad pádovou hranu"2,7*7</t>
  </si>
  <si>
    <t>1239677376</t>
  </si>
  <si>
    <t>1672557851</t>
  </si>
  <si>
    <t>"VP 23"7,5*1,6*0,8</t>
  </si>
  <si>
    <t>"VP 24"6,5*1,6*0,8</t>
  </si>
  <si>
    <t>"VP 25"6,0*1,6*0,8</t>
  </si>
  <si>
    <t>"VP 26"7,0*1,6*0,8</t>
  </si>
  <si>
    <t>"VP 27"6,8*1,6*0,8</t>
  </si>
  <si>
    <t>"VP 28"7,0*1,6*0,8</t>
  </si>
  <si>
    <t>52,224/100*50</t>
  </si>
  <si>
    <t>357515269</t>
  </si>
  <si>
    <t>"řad 3, dl. 0,132.50 km, š.r. 1,0 vč. pažení, DN 80"</t>
  </si>
  <si>
    <t>"st. 0,008.80 - 0,017.80 km, pr.hl. 1,17m (-0,40 komunikace)"17,8*1,17*1,0</t>
  </si>
  <si>
    <t>"0,017.80 - 0,038.00 km, pr.hl. 1,23m (-0,40 komunikace)"20,2*1,23*1,0</t>
  </si>
  <si>
    <t>"0,038.00 - 0,057.25 km, pr.hl. 1,23m (-0,40 komunikace)"19,25*1,23*1,0</t>
  </si>
  <si>
    <t>"0,057.25 - 0,073.25 km, pr.hl. 1,25m (-0,40 komunikace)"16,0*1,25*1,0</t>
  </si>
  <si>
    <t>"0,073.25 - 0,089.80 km, pr.hl. 1,23m (-0,40 komunikace)"16,55*1,23*1,0</t>
  </si>
  <si>
    <t>"0,089.80 - 0,110.52 km, pr.hl. 1,20m (-0,40 komunikace)"20,72*1,2*1,0</t>
  </si>
  <si>
    <t>"0,110.52 - 0,121.00 km, pr.hl. 1,20m (-0,40 komunikace)"10,48*1,2*1,0</t>
  </si>
  <si>
    <t>"0,121.00 - 0,141.30 km, pr.hl. 1,20m (-0,40 komunikace)"20,3*1,2*1,0</t>
  </si>
  <si>
    <t>"podzemní hydrant DN 80, dl. 0,000.50 km, š.r. 1,0m"</t>
  </si>
  <si>
    <t>0,5*1,23*1,0</t>
  </si>
  <si>
    <t>172,122/100*50</t>
  </si>
  <si>
    <t>-1437349211</t>
  </si>
  <si>
    <t>1305483615</t>
  </si>
  <si>
    <t>-1362654427</t>
  </si>
  <si>
    <t>"NTL plyn"4*(1,7*1,0*1,2)</t>
  </si>
  <si>
    <t>"el. kabel"2*(1,5*1,0*1,0)</t>
  </si>
  <si>
    <t>"sděl. kabel"3*(1,5*1,0*1,0)</t>
  </si>
  <si>
    <t>-782457895</t>
  </si>
  <si>
    <t>"st. 0,008.80 - 0,017.80 km, pr.hl. 1,17m (-0,40 komunikace)"17,8*1,17*2</t>
  </si>
  <si>
    <t>"0,017.80 - 0,038.00 km, pr.hl. 1,23m (-0,40 komunikace)"20,2*1,23*2</t>
  </si>
  <si>
    <t>"0,038.00 - 0,057.25 km, pr.hl. 1,23m (-0,40 komunikace)"19,25*1,23*2</t>
  </si>
  <si>
    <t>"0,057.25 - 0,073.25 km, pr.hl. 1,25m (-0,40 komunikace)"16,0*1,25*2</t>
  </si>
  <si>
    <t>"0,073.25 - 0,089.80 km, pr.hl. 1,23m (-0,40 komunikace)"16,55*1,23*2</t>
  </si>
  <si>
    <t>"0,089.80 - 0,110.52 km, pr.hl. 1,20m (-0,40 komunikace)"20,72*1,2*2</t>
  </si>
  <si>
    <t>"0,110.52 - 0,121.00 km, pr.hl. 1,20m (-0,40 komunikace)"10,48*1,2*2</t>
  </si>
  <si>
    <t>"0,121.00 - 0,141.30 km, pr.hl. 1,20m (-0,40 komunikace)"20,3*1,2*2</t>
  </si>
  <si>
    <t>0,5*1,23*2</t>
  </si>
  <si>
    <t>"VP 23"7,5*1,6*2</t>
  </si>
  <si>
    <t>"VP 24"6,5*1,6*2</t>
  </si>
  <si>
    <t>"VP 25"6,0*1,6*2</t>
  </si>
  <si>
    <t>"VP 26"7,0*1,6*2</t>
  </si>
  <si>
    <t>"VP 27"6,8*1,6*2</t>
  </si>
  <si>
    <t>"VP 28"7,0*1,6*2</t>
  </si>
  <si>
    <t>-888622316</t>
  </si>
  <si>
    <t>"viz položka 151101101"474,802</t>
  </si>
  <si>
    <t>-757700522</t>
  </si>
  <si>
    <t>224,346/100*50</t>
  </si>
  <si>
    <t>1011716537</t>
  </si>
  <si>
    <t>112,173*15</t>
  </si>
  <si>
    <t>391494215</t>
  </si>
  <si>
    <t>476793958</t>
  </si>
  <si>
    <t>1824173520</t>
  </si>
  <si>
    <t>224,346*2</t>
  </si>
  <si>
    <t>1423105761</t>
  </si>
  <si>
    <t>224,346</t>
  </si>
  <si>
    <t>-805420978</t>
  </si>
  <si>
    <t>"výkop"224,346</t>
  </si>
  <si>
    <t>"obsyp"-62,125</t>
  </si>
  <si>
    <t>"lože"-16,564</t>
  </si>
  <si>
    <t>"bet. bloky"-0,375</t>
  </si>
  <si>
    <t>"potrubí"-3,14*0,045*0,045*133,0</t>
  </si>
  <si>
    <t>-998963026</t>
  </si>
  <si>
    <t>144,436*1,972</t>
  </si>
  <si>
    <t>1227032070</t>
  </si>
  <si>
    <t>133,0*0,39*1,0-3,14*0,045*0,045*132,5+40,8*0,34*0,8</t>
  </si>
  <si>
    <t>555742358</t>
  </si>
  <si>
    <t>62,125*1,915</t>
  </si>
  <si>
    <t>-735104911</t>
  </si>
  <si>
    <t>(0,5*(0,5+0,4)*0,413)*150*2</t>
  </si>
  <si>
    <t>-380833575</t>
  </si>
  <si>
    <t>55,755*1,972</t>
  </si>
  <si>
    <t>-670041301</t>
  </si>
  <si>
    <t>(133,0*1,0+40,8*0,8)/100*50</t>
  </si>
  <si>
    <t>-1556355368</t>
  </si>
  <si>
    <t>907967868</t>
  </si>
  <si>
    <t>"viz PD D3.05 a PD D3.01"</t>
  </si>
  <si>
    <t>133,0*1,0*0,1+40,8*0,8*0,1</t>
  </si>
  <si>
    <t>1751892044</t>
  </si>
  <si>
    <t>"viz TZ D3.01 a PD D3.12"</t>
  </si>
  <si>
    <t>0,5*0,5*0,25*6</t>
  </si>
  <si>
    <t>-1983385568</t>
  </si>
  <si>
    <t>0,5*0,25*4*6</t>
  </si>
  <si>
    <t>-746007204</t>
  </si>
  <si>
    <t>1760299460</t>
  </si>
  <si>
    <t>-1026904121</t>
  </si>
  <si>
    <t>"příruba"2,0</t>
  </si>
  <si>
    <t>"spojka"2,0</t>
  </si>
  <si>
    <t>"oblouk 90°"2,0</t>
  </si>
  <si>
    <t>"oblouk 11°"1,0</t>
  </si>
  <si>
    <t>"koleno 90°"1,0</t>
  </si>
  <si>
    <t>383515240</t>
  </si>
  <si>
    <t>1188151696</t>
  </si>
  <si>
    <t>-729332812</t>
  </si>
  <si>
    <t>855708000016</t>
  </si>
  <si>
    <t>TVAROVKA S2000 OBLOUK 11° 80-90</t>
  </si>
  <si>
    <t>-567770905</t>
  </si>
  <si>
    <t>504508009016</t>
  </si>
  <si>
    <t>KOLENO PATNÍ S 2000 80/90</t>
  </si>
  <si>
    <t>-1634292523</t>
  </si>
  <si>
    <t>857243131</t>
  </si>
  <si>
    <t>Montáž litinových tvarovek odbočných hrdlových otevřený výkop s integrovaným těsněním DN 80</t>
  </si>
  <si>
    <t>610048878</t>
  </si>
  <si>
    <t>Montáž litinových tvarovek na potrubí litinovém tlakovém odbočných na potrubí z trub hrdlových v otevřeném výkopu, kanálu nebo v šachtě s integrovaným těsněním DN 80</t>
  </si>
  <si>
    <t>852509008016</t>
  </si>
  <si>
    <t>TVAROVKA S2000 HRDLA / PŘÍRUBA 90-80</t>
  </si>
  <si>
    <t>1306105827</t>
  </si>
  <si>
    <t>-1229610972</t>
  </si>
  <si>
    <t>-652946776</t>
  </si>
  <si>
    <t>-1450697777</t>
  </si>
  <si>
    <t>"viz PD D3.12, D3.13 a TZ D3.01"</t>
  </si>
  <si>
    <t>40,8</t>
  </si>
  <si>
    <t>1898972929</t>
  </si>
  <si>
    <t>40,8*1,015</t>
  </si>
  <si>
    <t>1821189122</t>
  </si>
  <si>
    <t>"viz TZ D3.01 - provizorní vodovod"2*150,0</t>
  </si>
  <si>
    <t>409477126</t>
  </si>
  <si>
    <t>"viz TZ D3.01 - provizorní vodovod"2*150,0*1,015</t>
  </si>
  <si>
    <t>-1230912873</t>
  </si>
  <si>
    <t>"viz PD D3.12, D3.11 a TZ D3.01"</t>
  </si>
  <si>
    <t>133,0</t>
  </si>
  <si>
    <t>271542175</t>
  </si>
  <si>
    <t>133,0*1,015</t>
  </si>
  <si>
    <t>399726744</t>
  </si>
  <si>
    <t>1979701833</t>
  </si>
  <si>
    <t>298373809</t>
  </si>
  <si>
    <t>(2*3,14*0,031)*150*2</t>
  </si>
  <si>
    <t>210703245</t>
  </si>
  <si>
    <t>58,404*1,015</t>
  </si>
  <si>
    <t>-1299575306</t>
  </si>
  <si>
    <t>-1431745735</t>
  </si>
  <si>
    <t>"viz TZ D3.12"</t>
  </si>
  <si>
    <t>734431454</t>
  </si>
  <si>
    <t>1433653458</t>
  </si>
  <si>
    <t>2033839712</t>
  </si>
  <si>
    <t>305134707</t>
  </si>
  <si>
    <t>338401022</t>
  </si>
  <si>
    <t>-1063505417</t>
  </si>
  <si>
    <t>-1456559351</t>
  </si>
  <si>
    <t>891247112</t>
  </si>
  <si>
    <t>Montáž hydrantů podzemních do DN 80</t>
  </si>
  <si>
    <t>CS ÚRS 2022 02</t>
  </si>
  <si>
    <t>-1672900786</t>
  </si>
  <si>
    <t>Montáž vodovodních armatur na potrubí hydrantů podzemních (bez osazení poklopů) do DN 80</t>
  </si>
  <si>
    <t>K24408012516</t>
  </si>
  <si>
    <t>HYDRANT PODZEMNÍ MONOBLOK MB1 80/1,25 m</t>
  </si>
  <si>
    <t>1414677047</t>
  </si>
  <si>
    <t>816491305</t>
  </si>
  <si>
    <t>-1748868476</t>
  </si>
  <si>
    <t>-340003425</t>
  </si>
  <si>
    <t>"viz PD D3.13 a TZ D3.01"</t>
  </si>
  <si>
    <t>40,8+150,0*2</t>
  </si>
  <si>
    <t>406299868</t>
  </si>
  <si>
    <t>133,0+40,8+150,0*2</t>
  </si>
  <si>
    <t>1878437129</t>
  </si>
  <si>
    <t>1951893022</t>
  </si>
  <si>
    <t>-401794432</t>
  </si>
  <si>
    <t>4,0+6,0</t>
  </si>
  <si>
    <t>870762464</t>
  </si>
  <si>
    <t>-796581879</t>
  </si>
  <si>
    <t>1581964284</t>
  </si>
  <si>
    <t>899401113</t>
  </si>
  <si>
    <t>Osazení poklopů litinových hydrantových</t>
  </si>
  <si>
    <t>1299485937</t>
  </si>
  <si>
    <t>195000000002</t>
  </si>
  <si>
    <t>HYDRANTOVÝ POKLOP 25 kg - HYDRANT</t>
  </si>
  <si>
    <t>2008903133</t>
  </si>
  <si>
    <t>348200000000</t>
  </si>
  <si>
    <t>PODKLAD. DESKA  POD HYDRANT.POKLOP</t>
  </si>
  <si>
    <t>1945397214</t>
  </si>
  <si>
    <t>"viz TZ D3.01a PD D3.12"</t>
  </si>
  <si>
    <t>-1172437365</t>
  </si>
  <si>
    <t>-1679187376</t>
  </si>
  <si>
    <t>Poznámka k položce:_x000D_
- vč. vyvedení do poklopů a revize</t>
  </si>
  <si>
    <t>133,0+40,5+4*1,8+6*1,8</t>
  </si>
  <si>
    <t>1132616955</t>
  </si>
  <si>
    <t>40,8+133,0</t>
  </si>
  <si>
    <t>1699467193</t>
  </si>
  <si>
    <t>109,949"obsyp provizorního vodovodu"</t>
  </si>
  <si>
    <t>717157479</t>
  </si>
  <si>
    <t>109,949*24</t>
  </si>
  <si>
    <t>1794191144</t>
  </si>
  <si>
    <t>109,949</t>
  </si>
  <si>
    <t>1134283487</t>
  </si>
  <si>
    <t>-714469851</t>
  </si>
  <si>
    <t>část 4 - SO 21 - Odstranění septiků</t>
  </si>
  <si>
    <t>DSO 21.2 - Odstranění septiků, ulice 5.května</t>
  </si>
  <si>
    <t>PSV - Práce a dodávky PSV</t>
  </si>
  <si>
    <t xml:space="preserve">    711 - Izolace proti vodě, vlhkosti a plynům</t>
  </si>
  <si>
    <t>460127410</t>
  </si>
  <si>
    <t>"viz TZ D4.3.01 a PD D.4.3.2 - D.4.3.5"</t>
  </si>
  <si>
    <t>"septik č. 4"3,7+6,8</t>
  </si>
  <si>
    <t>"septik č. 7"5,2</t>
  </si>
  <si>
    <t>"septik č. 9"5,2</t>
  </si>
  <si>
    <t>"septik č. 10"5,2</t>
  </si>
  <si>
    <t>121151113</t>
  </si>
  <si>
    <t>Sejmutí ornice plochy do 500 m2 tl vrstvy do 200 mm strojně</t>
  </si>
  <si>
    <t>-1263194149</t>
  </si>
  <si>
    <t>Sejmutí ornice strojně při souvislé ploše přes 100 do 500 m2, tl. vrstvy do 200 mm</t>
  </si>
  <si>
    <t>"septik č. 2"6,6*4,8</t>
  </si>
  <si>
    <t>"septik č. 3"7,8*4,6</t>
  </si>
  <si>
    <t>"septik č. 4"6,8*3,7</t>
  </si>
  <si>
    <t>"septik č. 7,8,9 a 10"5,2*3,7*4</t>
  </si>
  <si>
    <t>"septik č. 11"6,6*4,8</t>
  </si>
  <si>
    <t>131251204</t>
  </si>
  <si>
    <t>Hloubení jam zapažených v hornině třídy těžitelnosti I skupiny 3 objem do 500 m3 strojně</t>
  </si>
  <si>
    <t>1839204925</t>
  </si>
  <si>
    <t>Hloubení zapažených jam a zářezů strojně s urovnáním dna do předepsaného profilu a spádu v hornině třídy těžitelnosti I skupiny 3 přes 100 do 500 m3</t>
  </si>
  <si>
    <t>"septik č. 2"6,6*4,8*2-5,6*3,8*2-6,6*4,8*0,1"sejmutí ornice"</t>
  </si>
  <si>
    <t>"septik č. 3"7,8*4,9*2-6,8*3,9*2-7,8*4,9*0,1"sejmutí ornice"</t>
  </si>
  <si>
    <t>"septik č. 4"6,8*3,7*2-5,8*2,7*2-6,8*3,7*0,1"sejmutí ornice"</t>
  </si>
  <si>
    <t>"septik č. 7,8,9 a 10"5,2*3,7*2*4-4,2*2,7*2*4-5,2*3,7*0,1*4"sejmutí ornice"</t>
  </si>
  <si>
    <t>"septik č. 11"6,6*4,8*2-5,6*3,8*2-6,6*4,8*0,1"sejmutí ornice"</t>
  </si>
  <si>
    <t>126,83/100*50</t>
  </si>
  <si>
    <t>131351204</t>
  </si>
  <si>
    <t>Hloubení jam zapažených v hornině třídy těžitelnosti II skupiny 4 objem do 500 m3 strojně</t>
  </si>
  <si>
    <t>-1564213818</t>
  </si>
  <si>
    <t>Hloubení zapažených jam a zářezů strojně s urovnáním dna do předepsaného profilu a spádu v hornině třídy těžitelnosti II skupiny 4 přes 100 do 500 m3</t>
  </si>
  <si>
    <t>-967925587</t>
  </si>
  <si>
    <t>"septik č. 4"1*(1,5*3,7*1,0)+1*(1,5*6,8*1,0)</t>
  </si>
  <si>
    <t>"septik č. 7"1*(1,5*5,2*1,0)</t>
  </si>
  <si>
    <t>"septik č. 9"1*(1,5*5,2*1,0)</t>
  </si>
  <si>
    <t>"septik č. 10"1*(1,5*5,2*1,0)</t>
  </si>
  <si>
    <t>151101201</t>
  </si>
  <si>
    <t>Zřízení příložného pažení stěn výkopu hl do 4 m</t>
  </si>
  <si>
    <t>-335964697</t>
  </si>
  <si>
    <t>Zřízení pažení stěn výkopu bez rozepření nebo vzepření příložné, hloubky do 4 m</t>
  </si>
  <si>
    <t>"septik č. 2"6,6*2,0*2+4,8*2,0*2</t>
  </si>
  <si>
    <t>"septik č. 3"7,8*2,0*2+4,9*2,0*2</t>
  </si>
  <si>
    <t>"septik č. 4"6,8*2,0*2+3,7*2,0*2</t>
  </si>
  <si>
    <t>"septik č. 7,8,9 a 10"5,2*2,0*2*4+3,7*2,0*2*4</t>
  </si>
  <si>
    <t>"septik č. 11"6,6*2,0*2+4,8*2,0*2</t>
  </si>
  <si>
    <t>151101211</t>
  </si>
  <si>
    <t>Odstranění příložného pažení stěn hl do 4 m</t>
  </si>
  <si>
    <t>-500702865</t>
  </si>
  <si>
    <t>Odstranění pažení stěn výkopu bez rozepření nebo vzepření s uložením pažin na vzdálenost do 3 m od okraje výkopu příložné, hloubky do 4 m</t>
  </si>
  <si>
    <t>"viz položka 151101201"326,4</t>
  </si>
  <si>
    <t>151101401</t>
  </si>
  <si>
    <t>Zřízení vzepření stěn při pažení příložném hl do 4 m</t>
  </si>
  <si>
    <t>1234849907</t>
  </si>
  <si>
    <t>Zřízení vzepření zapažených stěn výkopů s potřebným přepažováním při pažení příložném, hloubky do 4 m</t>
  </si>
  <si>
    <t>151101411</t>
  </si>
  <si>
    <t>Odstranění vzepření stěn při pažení příložném hl do 4 m</t>
  </si>
  <si>
    <t>638229469</t>
  </si>
  <si>
    <t>Odstranění vzepření stěn výkopů s uložením materiálu na vzdálenost do 3 m od kraje výkopu při pažení příložném, hloubky do 4 m</t>
  </si>
  <si>
    <t>"viz položka 151101401"326,4</t>
  </si>
  <si>
    <t>-1243217512</t>
  </si>
  <si>
    <t>"septik č. 2"6,6*4,8*1,9+2,6*4,4*2,05</t>
  </si>
  <si>
    <t>"septik č. 3"7,8*4,9*1,9+2,7*5,4*2,05</t>
  </si>
  <si>
    <t>"septik č. 4"6,8*3,7*1,9+1,5*4,6*2,05</t>
  </si>
  <si>
    <t>"septik č. 7,8,9 a 10"5,2*3,7*1,9*4+1,5*2,0*2,05*4</t>
  </si>
  <si>
    <t>"septik č. 11"6,6*4,8*1,9+2,6*4,4*2,05</t>
  </si>
  <si>
    <t>"bude použit přeby tečný výkopek z části 2, SO 02 - 502,568-126,83=375,738"</t>
  </si>
  <si>
    <t>181351103</t>
  </si>
  <si>
    <t>Rozprostření ornice tl vrstvy do 200 mm pl přes 100 do 500 m2 v rovině nebo ve svahu do 1:5 strojně</t>
  </si>
  <si>
    <t>-1782442445</t>
  </si>
  <si>
    <t>Rozprostření a urovnání ornice v rovině nebo ve svahu sklonu do 1:5 strojně při souvislé ploše přes 100 do 500 m2, tl. vrstvy do 200 mm</t>
  </si>
  <si>
    <t>"viz TZ D4.3.01 a PD D.4.3.2 - D.4.3.5"201,36</t>
  </si>
  <si>
    <t>2033149196</t>
  </si>
  <si>
    <t>1739753041</t>
  </si>
  <si>
    <t>201,36*1,02*0,02</t>
  </si>
  <si>
    <t>-1392138689</t>
  </si>
  <si>
    <t>"septik č. 3"7,8*4,9</t>
  </si>
  <si>
    <t>203,7/100*50</t>
  </si>
  <si>
    <t>-1059505189</t>
  </si>
  <si>
    <t>877315200R</t>
  </si>
  <si>
    <t>Zaslepení potrubí M+D</t>
  </si>
  <si>
    <t>-2043930032</t>
  </si>
  <si>
    <t>Poznámka k položce:_x000D_
- zaslení potrubí přívodního i odchozího</t>
  </si>
  <si>
    <t>"včetně podružného materiálu a práce"</t>
  </si>
  <si>
    <t>"septik č. 2"2,0</t>
  </si>
  <si>
    <t>"septik č. 3"3,0</t>
  </si>
  <si>
    <t>"septik č. 4"2,0</t>
  </si>
  <si>
    <t>"septik č. 7,8,9 a 10"2,0+2,0+2,0+2,0</t>
  </si>
  <si>
    <t>"septik č. 11"2,0</t>
  </si>
  <si>
    <t>1817865542</t>
  </si>
  <si>
    <t>Poznámka k položce:_x000D_
- vč. odvozu do šrotu</t>
  </si>
  <si>
    <t>"septik č. 2"3,0</t>
  </si>
  <si>
    <t>"septik č. 4"3,0</t>
  </si>
  <si>
    <t>"septik č. 7,8,9 a 10"2*4</t>
  </si>
  <si>
    <t>"septik č. 11"3,0</t>
  </si>
  <si>
    <t>952905231</t>
  </si>
  <si>
    <t>Dezinfekce podlah</t>
  </si>
  <si>
    <t>1487220623</t>
  </si>
  <si>
    <t>Čištění objektů, dezinfekce prostor podlah</t>
  </si>
  <si>
    <t>"septik č. 2"4,4*2,6</t>
  </si>
  <si>
    <t>"septik č. 3"5,4*2,7</t>
  </si>
  <si>
    <t>"septik č. 4"4,6*1,5</t>
  </si>
  <si>
    <t>"septik č. 7,8,9 a 10"(3,0*1,5)*4</t>
  </si>
  <si>
    <t>"septik č. 11"4,4*2,6</t>
  </si>
  <si>
    <t>952905232</t>
  </si>
  <si>
    <t>Dezinfekce stěn</t>
  </si>
  <si>
    <t>1561961814</t>
  </si>
  <si>
    <t>Čištění objektů, dezinfekce prostor stěn</t>
  </si>
  <si>
    <t>"septik č. 2"4,4*2,0*2+2,6*2,0*2</t>
  </si>
  <si>
    <t>"septik č. 3"5,4*2,0*2+2,7*2,0*2</t>
  </si>
  <si>
    <t>"septik č. 4"4,6*2,0*2+1,5*2,0*2</t>
  </si>
  <si>
    <t>"septik č. 7,8,9 a 10"(3,0*2,0*2+1,5*2,0*2)*4</t>
  </si>
  <si>
    <t>"septik č. 11"4,4*2,0*2+2,6*2,0*2</t>
  </si>
  <si>
    <t>963012520</t>
  </si>
  <si>
    <t>Bourání stropů z ŽB desek š přes 300 mm tl přes 140 mm</t>
  </si>
  <si>
    <t>1831741553</t>
  </si>
  <si>
    <t>Bourání stropů z desek nebo panelů železobetonových prefabrikovaných s dutinami z panelů, š. přes 300 mm tl. přes 140 mm</t>
  </si>
  <si>
    <t>"septik č. 2"5,3*3,5*0,15-0,6*0,6*0,15*3</t>
  </si>
  <si>
    <t>"septik č. 3"6,5*3,6*0,15-0,6*0,6*0,15*3</t>
  </si>
  <si>
    <t>"septik č. 4"5,5*2,4*0,15-0,6*0,6*0,15*3</t>
  </si>
  <si>
    <t>"septik č. 7,8,9 a 10"(3,9*2,4*0,15-0,6*0,6*0,15*2)*4</t>
  </si>
  <si>
    <t>"septik č. 11"5,3*3,5*0,15-0,6*0,6*0,15*3</t>
  </si>
  <si>
    <t>981511111</t>
  </si>
  <si>
    <t>Demolice konstrukcí objektů zděných na MVC postupným rozebíráním</t>
  </si>
  <si>
    <t>-986467793</t>
  </si>
  <si>
    <t>Demolice konstrukcí objektů postupným rozebíráním zdiva na maltu vápennou nebo vápenocementovou z cihel, tvárnic, kamene, zdiva smíšeného nebo hrázděného</t>
  </si>
  <si>
    <t>"septik č. 2"3,8*1,55*0,15*2+5,3*1,55*0,15*2</t>
  </si>
  <si>
    <t>"septik č. 3"3,9*1,55*0,15*2+6,5*1,55*0,15*2</t>
  </si>
  <si>
    <t>"septik č. 4"2,7*1,55*0,15*2+5,5*1,55*0,15*2</t>
  </si>
  <si>
    <t>"septik č. 7,8,9 a 10"(2,7*1,55*0,15*2+3,9*1,55*0,15*2)*4</t>
  </si>
  <si>
    <t>"septik č. 11"3,8*1,55*0,15*2+5,3*1,55*0,15*2</t>
  </si>
  <si>
    <t>981511114</t>
  </si>
  <si>
    <t>Demolice konstrukcí objektů z betonu železového postupným rozebíráním</t>
  </si>
  <si>
    <t>1148461169</t>
  </si>
  <si>
    <t>Demolice konstrukcí objektů postupným rozebíráním konstrukcí ze železobetonu</t>
  </si>
  <si>
    <t>"septik č. 2"3,5*1,55*0,45*2+4,4*1,55*0,45*2+3,0*2,6*0,15*2</t>
  </si>
  <si>
    <t>"septik č. 3"3,6*1,55*0,45*2+5,4*1,55*0,45*2+3,0*2,7*0,15*2</t>
  </si>
  <si>
    <t>"septik č. 4"2,4*1,55*0,45*2+4,6*1,55*0,45*2+3,0*1,5*0,15*2</t>
  </si>
  <si>
    <t>"septik č. 7,8,9 a 10"2,4*1,55*0,45*2*4+3,0*1,55*0,45*2*4+3,0*1,5*0,15*2*4</t>
  </si>
  <si>
    <t>"septik č. 11"3,5*1,55*0,45*2+4,4*1,55*0,45*2+3,0*2,6*0,15*2</t>
  </si>
  <si>
    <t>997013814</t>
  </si>
  <si>
    <t>Poplatek za uložení na skládce (skládkovné) stavebního odpadu izolací kód odpadu 17 06 04</t>
  </si>
  <si>
    <t>-512346242</t>
  </si>
  <si>
    <t>Poplatek za uložení stavebního odpadu na skládce (skládkovné) z izolačních materiálů zatříděného do Katalogu odpadů pod kódem 17 06 04</t>
  </si>
  <si>
    <t>0,416+0,882</t>
  </si>
  <si>
    <t>997013863</t>
  </si>
  <si>
    <t>Poplatek za uložení stavebního odpadu na recyklační skládce (skládkovné) cihelného kód odpadu 17 01 02</t>
  </si>
  <si>
    <t>-1637738960</t>
  </si>
  <si>
    <t>Poplatek za uložení stavebního odpadu na recyklační skládce (skládkovné) cihelného zatříděného do Katalogu odpadů pod kódem 17 01 02</t>
  </si>
  <si>
    <t>53,047</t>
  </si>
  <si>
    <t>997221571</t>
  </si>
  <si>
    <t>Vodorovná doprava vybouraných hmot do 1 km</t>
  </si>
  <si>
    <t>-583173551</t>
  </si>
  <si>
    <t>Vodorovná doprava vybouraných hmot bez naložení, ale se složením a s hrubým urovnáním na vzdálenost do 1 km</t>
  </si>
  <si>
    <t>24,947+212,933</t>
  </si>
  <si>
    <t>997221579</t>
  </si>
  <si>
    <t>Příplatek ZKD 1 km u vodorovné dopravy vybouraných hmot</t>
  </si>
  <si>
    <t>-525267535</t>
  </si>
  <si>
    <t>Vodorovná doprava vybouraných hmot bez naložení, ale se složením a s hrubým urovnáním na vzdálenost Příplatek k ceně za každý další i započatý 1 km přes 1 km</t>
  </si>
  <si>
    <t>292,225*24</t>
  </si>
  <si>
    <t>1527252332</t>
  </si>
  <si>
    <t>292,225</t>
  </si>
  <si>
    <t>-914990697</t>
  </si>
  <si>
    <t>998001123</t>
  </si>
  <si>
    <t>Přesun hmot pro demolice objektů v do 21 m</t>
  </si>
  <si>
    <t>-1749607848</t>
  </si>
  <si>
    <t>Přesun hmot pro demolice objektů výšky do 21 m</t>
  </si>
  <si>
    <t>PSV</t>
  </si>
  <si>
    <t>Práce a dodávky PSV</t>
  </si>
  <si>
    <t>711</t>
  </si>
  <si>
    <t>Izolace proti vodě, vlhkosti a plynům</t>
  </si>
  <si>
    <t>711131811</t>
  </si>
  <si>
    <t>Odstranění izolace proti zemní vlhkosti vodorovné</t>
  </si>
  <si>
    <t>1827426257</t>
  </si>
  <si>
    <t>Odstranění izolace proti zemní vlhkosti na ploše vodorovné V</t>
  </si>
  <si>
    <t>"septik č. 2"5,3*3,5-0,6*0,6*3</t>
  </si>
  <si>
    <t>"septik č. 3"6,5*3,6-0,6*0,6*3</t>
  </si>
  <si>
    <t>"septik č. 4"5,5*2,4-0,6*0,6*3</t>
  </si>
  <si>
    <t>"septik č. 7,8,9 a 10"(3,9*2,4-0,6*0,6*2)*4</t>
  </si>
  <si>
    <t>"septik č. 11"5,3*3,5-0,6*0,6*3</t>
  </si>
  <si>
    <t>711131821</t>
  </si>
  <si>
    <t>Odstranění izolace proti zemní vlhkosti svislé</t>
  </si>
  <si>
    <t>-460185053</t>
  </si>
  <si>
    <t>Odstranění izolace proti zemní vlhkosti na ploše svislé S</t>
  </si>
  <si>
    <t>"septik č. 2"3,8*1,55*2+5,3*1,55*2</t>
  </si>
  <si>
    <t>"septik č. 3"3,9*1,55*2+6,5*1,55*2</t>
  </si>
  <si>
    <t>"septik č. 4"2,7*1,55*2+5,5*1,55*2</t>
  </si>
  <si>
    <t>"septik č. 7,8,9 a 10"(2,7*1,55*2+3,9*1,55*2)*4</t>
  </si>
  <si>
    <t>"septik č. 11"3,8*1,55*2+5,3*1,55*2</t>
  </si>
  <si>
    <t>DSO 21.3 - Odstranění septiků, Smetanova ulice</t>
  </si>
  <si>
    <t xml:space="preserve">    767 - Konstrukce zámečnické</t>
  </si>
  <si>
    <t>113107312</t>
  </si>
  <si>
    <t>Odstranění podkladu z kameniva těženého tl přes 100 do 200 mm strojně pl do 50 m2</t>
  </si>
  <si>
    <t>601086811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</si>
  <si>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</si>
  <si>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"viz TZ D4.4.1"</t>
  </si>
  <si>
    <t>"chodník u septiku č.15"1,5*9,5</t>
  </si>
  <si>
    <t>2087201302</t>
  </si>
  <si>
    <t>818690344</t>
  </si>
  <si>
    <t>17,0</t>
  </si>
  <si>
    <t>1828307702</t>
  </si>
  <si>
    <t>"viz TZ D4.4.1 a PD D.4.4.2 - D.4.4.4"</t>
  </si>
  <si>
    <t>"septik č. 14"5,9</t>
  </si>
  <si>
    <t>"septik č. 15"7,95+4,1</t>
  </si>
  <si>
    <t>-1282413689</t>
  </si>
  <si>
    <t>"septik č. 13"6,6*4,8</t>
  </si>
  <si>
    <t>"septik č. 14"5,9*4,8</t>
  </si>
  <si>
    <t>"septik č. 15"19,82</t>
  </si>
  <si>
    <t>131251203</t>
  </si>
  <si>
    <t>Hloubení jam zapažených v hornině třídy těžitelnosti I skupiny 3 objem do 100 m3 strojně</t>
  </si>
  <si>
    <t>27584435</t>
  </si>
  <si>
    <t>Hloubení zapažených jam a zářezů strojně s urovnáním dna do předepsaného profilu a spádu v hornině třídy těžitelnosti I skupiny 3 přes 50 do 100 m3</t>
  </si>
  <si>
    <t>"septik č. 13"6,6*4,8*2-5,6*3,8*2-6,6*4,8*0,1"sejmutí ornice"</t>
  </si>
  <si>
    <t>"septik č. 14"5,9*4,8*2-4,9*3,8*2-5,9*4,8*0,1"sejmutí ornice"</t>
  </si>
  <si>
    <t>"septik č. 15"9,25*6,7*2-34,07*2-14,25*0,25"chodník"-19,82*0,1"sejmutí ornice"</t>
  </si>
  <si>
    <t>84,466/100*50</t>
  </si>
  <si>
    <t>131351203</t>
  </si>
  <si>
    <t>Hloubení jam zapažených v hornině třídy těžitelnosti II skupiny 4 objem do 100 m3 strojně</t>
  </si>
  <si>
    <t>-1997106225</t>
  </si>
  <si>
    <t>Hloubení zapažených jam a zářezů strojně s urovnáním dna do předepsaného profilu a spádu v hornině třídy těžitelnosti II skupiny 4 přes 50 do 100 m3</t>
  </si>
  <si>
    <t>"viz položka 131251203"42,233</t>
  </si>
  <si>
    <t>-786186277</t>
  </si>
  <si>
    <t>"septik č. 14"1*(1,5*5,9*1,0)</t>
  </si>
  <si>
    <t>"septik č. 15"1*(1,5*7,95*1,0)+1*(1,5*4,1*1,0)</t>
  </si>
  <si>
    <t>711820063</t>
  </si>
  <si>
    <t>"septik č. 13"6,6*2,0*2+4,8*2,0*2</t>
  </si>
  <si>
    <t>"septik č. 14"5,9*2,0*2+4,8*2,0*2</t>
  </si>
  <si>
    <t>"septik č. 15"9,25*2,0*2+6,7*2,0*2</t>
  </si>
  <si>
    <t>-527666568</t>
  </si>
  <si>
    <t>"viz položka 151101201"152,2</t>
  </si>
  <si>
    <t>-387097951</t>
  </si>
  <si>
    <t>533389706</t>
  </si>
  <si>
    <t>"viz položka 151101401"152,2</t>
  </si>
  <si>
    <t>-871743831</t>
  </si>
  <si>
    <t>"septik č. 13"6,6*4,8*1,9+2,6*4,4*2,05</t>
  </si>
  <si>
    <t>"septik č. 14"5,9*4,8*2+2,6*3,7*2,05</t>
  </si>
  <si>
    <t>"septik č. 15"9,25*6,7*2,0+34,07*2,1</t>
  </si>
  <si>
    <t>"bude použit přebtečný výkopek z části 3, SO 03 - 355,502-84,466=271,036"</t>
  </si>
  <si>
    <t>1119442856</t>
  </si>
  <si>
    <t>"viz TZ D4.4.1 a PD D.4.4.2 - D.4.4.4"79,82</t>
  </si>
  <si>
    <t>1836815519</t>
  </si>
  <si>
    <t>1896303782</t>
  </si>
  <si>
    <t>79,82*1,02*0,02</t>
  </si>
  <si>
    <t>1802699505</t>
  </si>
  <si>
    <t>"septik č. 15"9,25*6,7*2</t>
  </si>
  <si>
    <t>183,95/100*50</t>
  </si>
  <si>
    <t>866760812</t>
  </si>
  <si>
    <t>"viz TZ D4.4.1 a PD D.4.4.2 - D.4.4.4"183,95</t>
  </si>
  <si>
    <t>339921133</t>
  </si>
  <si>
    <t>Osazování betonových palisád do betonového základu v řadě výšky prvku přes 1 do 1,5 m</t>
  </si>
  <si>
    <t>810090167</t>
  </si>
  <si>
    <t>Osazování palisád betonových v řadě se zabetonováním výšky palisády přes 1000 do 1500 mm</t>
  </si>
  <si>
    <t>25,0*0,2</t>
  </si>
  <si>
    <t>59228415</t>
  </si>
  <si>
    <t>palisáda betonová tyčová půlkulatá přírodní 175x200x1200mm</t>
  </si>
  <si>
    <t>-1543638187</t>
  </si>
  <si>
    <t>25,0</t>
  </si>
  <si>
    <t>430321515</t>
  </si>
  <si>
    <t>Schodišťová konstrukce</t>
  </si>
  <si>
    <t>-585766618</t>
  </si>
  <si>
    <t>Schodišťové konstrukce a rampy z betonu železového (bez výztuže) stupně, schodnice, ramena, podesty s nosníky tř. C 20/25</t>
  </si>
  <si>
    <t>"vč. výztuže"0,3*0,16*1,4*4+0,3*0,15*2,5*4</t>
  </si>
  <si>
    <t>434351141</t>
  </si>
  <si>
    <t>Zřízení bednění stupňů přímočarých schodišť</t>
  </si>
  <si>
    <t>-1415217772</t>
  </si>
  <si>
    <t>Bednění stupňů betonovaných na podstupňové desce nebo na terénu půdorysně přímočarých zřízení</t>
  </si>
  <si>
    <t>"viz TZ D4.4.1"0,16*1,4*4+0,15*2,5*4+0,3*1,4*4+0,3*2,5*4</t>
  </si>
  <si>
    <t>434351142</t>
  </si>
  <si>
    <t>Odstranění bednění stupňů přímočarých schodišť</t>
  </si>
  <si>
    <t>-327089260</t>
  </si>
  <si>
    <t>Bednění stupňů betonovaných na podstupňové desce nebo na terénu půdorysně přímočarých odstranění</t>
  </si>
  <si>
    <t>-1385949087</t>
  </si>
  <si>
    <t>-1267755399</t>
  </si>
  <si>
    <t>577144111</t>
  </si>
  <si>
    <t>Asfaltový beton vrstva obrusná ACO 11 (ABS) tř. I tl 50 mm š do 3 m z nemodifikovaného asfaltu</t>
  </si>
  <si>
    <t>1371175414</t>
  </si>
  <si>
    <t>Asfaltový beton vrstva obrusná ACO 11 (ABS) s rozprostřením a se zhutněním z nemodifikovaného asfaltu v pruhu šířky do 3 m tř. I, po zhutnění tl. 50 mm</t>
  </si>
  <si>
    <t>2046863561</t>
  </si>
  <si>
    <t>"septik č. 13"2,0</t>
  </si>
  <si>
    <t>"septik č. 14"1,0</t>
  </si>
  <si>
    <t>"septik č. 15"5,0</t>
  </si>
  <si>
    <t>2070156309</t>
  </si>
  <si>
    <t>"septik č. 13"3,0</t>
  </si>
  <si>
    <t>"septik č. 14"2,0</t>
  </si>
  <si>
    <t>916231113</t>
  </si>
  <si>
    <t>Osazení chodníkového obrubníku betonového ležatého s boční opěrou do lože z betonu prostého</t>
  </si>
  <si>
    <t>574146759</t>
  </si>
  <si>
    <t>Osazení chodníkového obrubníku betonového se zřízením lože, s vyplněním a zatřením spár cementovou maltou ležatého s boční opěrou z betonu prostého, do lože z betonu prostého</t>
  </si>
  <si>
    <t>59217037</t>
  </si>
  <si>
    <t>obrubník betonový parkový přírodní 500x50x200mm</t>
  </si>
  <si>
    <t>-293958358</t>
  </si>
  <si>
    <t>919121112</t>
  </si>
  <si>
    <t>Těsnění spár zálivkou za studena pro komůrky š 10 mm hl 25 mm s těsnicím profilem</t>
  </si>
  <si>
    <t>-394220648</t>
  </si>
  <si>
    <t>Utěsnění dilatačních spár zálivkou za studena v cementobetonovém nebo živičném krytu včetně adhezního nátěru s těsnicím profilem pod zálivkou, pro komůrky šířky 10 mm, hloubky 25 mm</t>
  </si>
  <si>
    <t>"chodník u septiku č.15"1,5</t>
  </si>
  <si>
    <t>370650723</t>
  </si>
  <si>
    <t>-593441554</t>
  </si>
  <si>
    <t>-773173966</t>
  </si>
  <si>
    <t>"septik č. 13"4,4*2,6</t>
  </si>
  <si>
    <t>"septik č. 14"3,7*2,6</t>
  </si>
  <si>
    <t>"septik č. 15"16,13</t>
  </si>
  <si>
    <t>286321788</t>
  </si>
  <si>
    <t>"septik č. 13"4,4*2,0*2+2,6*2,0*2</t>
  </si>
  <si>
    <t>"septik č. 14"3,7*2,0*2+2,6*2,0*2</t>
  </si>
  <si>
    <t>"septik č. 15"7,35*2,0+0,7*2,0+1,35*2,0*2+0,4*2,0+0,7*2,0+1,05*2,0+1,85*2,0+5,1*2,0+2,35*2,0+1,15*2,0+0,95*2,0</t>
  </si>
  <si>
    <t>-550957595</t>
  </si>
  <si>
    <t>"septik č. 13"5,3*3,5*0,15-0,6*0,6*0,15*3</t>
  </si>
  <si>
    <t>"septik č. 14"4,6*3,5*0,15-0,6*0,6*0,15*2</t>
  </si>
  <si>
    <t>"septik č. 15"34,07*0,15-0,6*0,6*0,15*5</t>
  </si>
  <si>
    <t>963042819</t>
  </si>
  <si>
    <t>Bourání schodišťových stupňů betonových zhotovených na místě</t>
  </si>
  <si>
    <t>610344136</t>
  </si>
  <si>
    <t>1,2+1,2</t>
  </si>
  <si>
    <t>1122161662</t>
  </si>
  <si>
    <t>"septik č. 13"3,8*1,55*0,15*2+5,3*1,55*0,15*2</t>
  </si>
  <si>
    <t>"septik č. 14"3,8*1,55*0,15*2+4,6*1,55*0,15*2</t>
  </si>
  <si>
    <t>"septik č. 15"4,09*1,55</t>
  </si>
  <si>
    <t>-1672461934</t>
  </si>
  <si>
    <t>"septik č. 13"3,5*1,55*0,45*2+4,4*1,55*0,45*2+3,0*2,6*0,15*2</t>
  </si>
  <si>
    <t>"septik č. 14"3,5*1,55*0,45*2+3,7*1,55*0,45*2+3,0*2,6*0,15*2</t>
  </si>
  <si>
    <t>"septik č. 15"10,375*1,55+3,487*3,0</t>
  </si>
  <si>
    <t>-1676478809</t>
  </si>
  <si>
    <t>0,039+0,430</t>
  </si>
  <si>
    <t>-1323632370</t>
  </si>
  <si>
    <t>26,133</t>
  </si>
  <si>
    <t>-1859242530</t>
  </si>
  <si>
    <t>15,630+126,012</t>
  </si>
  <si>
    <t>4,275</t>
  </si>
  <si>
    <t>1,639</t>
  </si>
  <si>
    <t>3,91</t>
  </si>
  <si>
    <t>727645358</t>
  </si>
  <si>
    <t>178,068*24</t>
  </si>
  <si>
    <t>2008284087</t>
  </si>
  <si>
    <t>178,068</t>
  </si>
  <si>
    <t>925948240</t>
  </si>
  <si>
    <t>-35690750</t>
  </si>
  <si>
    <t>1190177180</t>
  </si>
  <si>
    <t>1740806569</t>
  </si>
  <si>
    <t>-1471220975</t>
  </si>
  <si>
    <t>-1972830625</t>
  </si>
  <si>
    <t>-1223676487</t>
  </si>
  <si>
    <t>"septik č. 13"5,3*1,55*2+3,8*1,55*2</t>
  </si>
  <si>
    <t>"septik č. 14"4,6*1,55*2+3,8*1,55*2</t>
  </si>
  <si>
    <t>"septik č. 15"26,7*1,55</t>
  </si>
  <si>
    <t>767</t>
  </si>
  <si>
    <t>Konstrukce zámečnické</t>
  </si>
  <si>
    <t>767161821</t>
  </si>
  <si>
    <t>Demontáž zábradlí schodišťového rozebíratelného hmotnosti 1 m zábradlí do 20 kg do suti</t>
  </si>
  <si>
    <t>1763156847</t>
  </si>
  <si>
    <t>Demontáž zábradlí do suti schodišťového rozebíratelný spoj hmotnosti 1 m zábradlí do 20 kg</t>
  </si>
  <si>
    <t>Poznámka k položce:_x000D_
- vč. zákonné likvidace</t>
  </si>
  <si>
    <t>"viz TZ D4.4.1"1,0+1,0</t>
  </si>
  <si>
    <t>767220120R</t>
  </si>
  <si>
    <t>Montáž zábradlí schodišťového hm přes 15 do 25 kg z trubek - M+D</t>
  </si>
  <si>
    <t>-1029132604</t>
  </si>
  <si>
    <t>Montáž schodišťového zábradlí z trubek nebo tenkostěnných profilů do zdiva, hmotnosti 1 m zábradlí přes 15 do 25 kg</t>
  </si>
  <si>
    <t>Poznámka k položce:_x000D_
- vč. nátěru a podružného materiálu</t>
  </si>
  <si>
    <t>"vč. dodávky materiálu a uchycení"1,0+1,0</t>
  </si>
  <si>
    <t>998767101</t>
  </si>
  <si>
    <t>Přesun hmot tonážní pro zámečnické konstrukce v objektech v do 6 m</t>
  </si>
  <si>
    <t>654968037</t>
  </si>
  <si>
    <t>Přesun hmot pro zámečnické konstrukce stanovený z hmotnosti přesunovaného materiálu vodorovná dopravní vzdálenost do 50 m v objektech výšky do 6 m</t>
  </si>
  <si>
    <t>VRN - VRN</t>
  </si>
  <si>
    <t xml:space="preserve">    VRN3 - Zařízení staveniště</t>
  </si>
  <si>
    <t xml:space="preserve">    VRN4 - Inženýrská činnost</t>
  </si>
  <si>
    <t xml:space="preserve">    VRN7 - Provozní vlivy</t>
  </si>
  <si>
    <t>010001000</t>
  </si>
  <si>
    <t>401654512</t>
  </si>
  <si>
    <t>010001100</t>
  </si>
  <si>
    <t>Geodetické práce včetně akceptačního protokolu pro DTM PK</t>
  </si>
  <si>
    <t>-883561902</t>
  </si>
  <si>
    <t>011002000</t>
  </si>
  <si>
    <t>Vytýčení inženýrských sítí</t>
  </si>
  <si>
    <t>-1006418963</t>
  </si>
  <si>
    <t>Poznámka k položce:_x000D_
- vč. obnovy po uplynutí platnosti</t>
  </si>
  <si>
    <t>013002000</t>
  </si>
  <si>
    <t>Pasportizace přilehlých objektů a oplocení včetně fotodokumentace</t>
  </si>
  <si>
    <t>-1301614538</t>
  </si>
  <si>
    <t>013254000</t>
  </si>
  <si>
    <t>Dokumentace skutečného provedení stavby</t>
  </si>
  <si>
    <t>-989807561</t>
  </si>
  <si>
    <t>VRN3</t>
  </si>
  <si>
    <t>Zařízení staveniště</t>
  </si>
  <si>
    <t>030001000</t>
  </si>
  <si>
    <t>161487864</t>
  </si>
  <si>
    <t>VRN4</t>
  </si>
  <si>
    <t>Inženýrská činnost</t>
  </si>
  <si>
    <t>042503000</t>
  </si>
  <si>
    <t>Plán BOZP na staveništi</t>
  </si>
  <si>
    <t>232214839</t>
  </si>
  <si>
    <t>043002000</t>
  </si>
  <si>
    <t>Zkoušky a ostatní měření</t>
  </si>
  <si>
    <t>-919472377</t>
  </si>
  <si>
    <t>044002000</t>
  </si>
  <si>
    <t>Revize</t>
  </si>
  <si>
    <t>1484851135</t>
  </si>
  <si>
    <t>"vodičů u vodovodních sítí"1,0</t>
  </si>
  <si>
    <t>045002000</t>
  </si>
  <si>
    <t>Kompletační a koordinační činnost</t>
  </si>
  <si>
    <t>-632992525</t>
  </si>
  <si>
    <t>045002100</t>
  </si>
  <si>
    <t>Vynucené přeložky stávajících sítí</t>
  </si>
  <si>
    <t>-914692403</t>
  </si>
  <si>
    <t>Poznámka k položce:_x000D_
- např. přeložky IS a pod</t>
  </si>
  <si>
    <t>"!!!čerpáno bude po prokázání nároku!!! - 5% z ceny stavby"</t>
  </si>
  <si>
    <t>VRN7</t>
  </si>
  <si>
    <t>Provozní vlivy</t>
  </si>
  <si>
    <t>070001000</t>
  </si>
  <si>
    <t>-1887145052</t>
  </si>
  <si>
    <t>072103011</t>
  </si>
  <si>
    <t>Zajištění DIO komunikace</t>
  </si>
  <si>
    <t>156350774</t>
  </si>
  <si>
    <t>"včetně osazení PDZ"1,0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</si>
</sst>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4" fontId="28" fillId="0" borderId="0" xfId="0" applyNumberFormat="1" applyFont="1" applyAlignment="1">
      <alignment horizontal="righ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23" t="s">
        <v>15</v>
      </c>
      <c r="BS5" s="17" t="s">
        <v>6</v>
      </c>
    </row>
    <row r="6" spans="1:74" ht="36.9" customHeight="1">
      <c r="B6" s="20"/>
      <c r="D6" s="26" t="s">
        <v>16</v>
      </c>
      <c r="K6" s="227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4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4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24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24"/>
      <c r="BS10" s="17" t="s">
        <v>6</v>
      </c>
    </row>
    <row r="11" spans="1:74" ht="18.45" customHeight="1">
      <c r="B11" s="20"/>
      <c r="E11" s="25" t="s">
        <v>33</v>
      </c>
      <c r="AK11" s="27" t="s">
        <v>34</v>
      </c>
      <c r="AN11" s="25" t="s">
        <v>1</v>
      </c>
      <c r="AR11" s="20"/>
      <c r="BE11" s="224"/>
      <c r="BS11" s="17" t="s">
        <v>6</v>
      </c>
    </row>
    <row r="12" spans="1:74" ht="6.9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35</v>
      </c>
      <c r="AK13" s="27" t="s">
        <v>31</v>
      </c>
      <c r="AN13" s="30" t="s">
        <v>36</v>
      </c>
      <c r="AR13" s="20"/>
      <c r="BE13" s="224"/>
      <c r="BS13" s="17" t="s">
        <v>6</v>
      </c>
    </row>
    <row r="14" spans="1:74" ht="13.2">
      <c r="B14" s="20"/>
      <c r="E14" s="228" t="s">
        <v>36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34</v>
      </c>
      <c r="AN14" s="30" t="s">
        <v>36</v>
      </c>
      <c r="AR14" s="20"/>
      <c r="BE14" s="224"/>
      <c r="BS14" s="17" t="s">
        <v>6</v>
      </c>
    </row>
    <row r="15" spans="1:74" ht="6.9" customHeight="1">
      <c r="B15" s="20"/>
      <c r="AR15" s="20"/>
      <c r="BE15" s="224"/>
      <c r="BS15" s="17" t="s">
        <v>4</v>
      </c>
    </row>
    <row r="16" spans="1:74" ht="12" customHeight="1">
      <c r="B16" s="20"/>
      <c r="D16" s="27" t="s">
        <v>37</v>
      </c>
      <c r="AK16" s="27" t="s">
        <v>31</v>
      </c>
      <c r="AN16" s="25" t="s">
        <v>38</v>
      </c>
      <c r="AR16" s="20"/>
      <c r="BE16" s="224"/>
      <c r="BS16" s="17" t="s">
        <v>4</v>
      </c>
    </row>
    <row r="17" spans="2:71" ht="18.45" customHeight="1">
      <c r="B17" s="20"/>
      <c r="E17" s="25" t="s">
        <v>39</v>
      </c>
      <c r="AK17" s="27" t="s">
        <v>34</v>
      </c>
      <c r="AN17" s="25" t="s">
        <v>1</v>
      </c>
      <c r="AR17" s="20"/>
      <c r="BE17" s="224"/>
      <c r="BS17" s="17" t="s">
        <v>40</v>
      </c>
    </row>
    <row r="18" spans="2:71" ht="6.9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41</v>
      </c>
      <c r="AK19" s="27" t="s">
        <v>31</v>
      </c>
      <c r="AN19" s="25" t="s">
        <v>42</v>
      </c>
      <c r="AR19" s="20"/>
      <c r="BE19" s="224"/>
      <c r="BS19" s="17" t="s">
        <v>6</v>
      </c>
    </row>
    <row r="20" spans="2:71" ht="18.45" customHeight="1">
      <c r="B20" s="20"/>
      <c r="E20" s="25" t="s">
        <v>43</v>
      </c>
      <c r="AK20" s="27" t="s">
        <v>34</v>
      </c>
      <c r="AN20" s="25" t="s">
        <v>1</v>
      </c>
      <c r="AR20" s="20"/>
      <c r="BE20" s="224"/>
      <c r="BS20" s="17" t="s">
        <v>40</v>
      </c>
    </row>
    <row r="21" spans="2:71" ht="6.9" customHeight="1">
      <c r="B21" s="20"/>
      <c r="AR21" s="20"/>
      <c r="BE21" s="224"/>
    </row>
    <row r="22" spans="2:71" ht="12" customHeight="1">
      <c r="B22" s="20"/>
      <c r="D22" s="27" t="s">
        <v>44</v>
      </c>
      <c r="AR22" s="20"/>
      <c r="BE22" s="224"/>
    </row>
    <row r="23" spans="2:7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4"/>
    </row>
    <row r="24" spans="2:71" ht="6.9" customHeight="1">
      <c r="B24" s="20"/>
      <c r="AR24" s="20"/>
      <c r="BE24" s="224"/>
    </row>
    <row r="25" spans="2:71" ht="6.9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24"/>
    </row>
    <row r="26" spans="2:71" s="1" customFormat="1" ht="25.95" customHeight="1">
      <c r="B26" s="33"/>
      <c r="D26" s="34" t="s">
        <v>45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R26" s="33"/>
      <c r="BE26" s="224"/>
    </row>
    <row r="27" spans="2:71" s="1" customFormat="1" ht="6.9" customHeight="1">
      <c r="B27" s="33"/>
      <c r="AR27" s="33"/>
      <c r="BE27" s="224"/>
    </row>
    <row r="28" spans="2:71" s="1" customFormat="1" ht="13.2">
      <c r="B28" s="33"/>
      <c r="L28" s="233" t="s">
        <v>46</v>
      </c>
      <c r="M28" s="233"/>
      <c r="N28" s="233"/>
      <c r="O28" s="233"/>
      <c r="P28" s="233"/>
      <c r="W28" s="233" t="s">
        <v>47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48</v>
      </c>
      <c r="AL28" s="233"/>
      <c r="AM28" s="233"/>
      <c r="AN28" s="233"/>
      <c r="AO28" s="233"/>
      <c r="AR28" s="33"/>
      <c r="BE28" s="224"/>
    </row>
    <row r="29" spans="2:71" s="2" customFormat="1" ht="14.4" customHeight="1">
      <c r="B29" s="37"/>
      <c r="D29" s="27" t="s">
        <v>49</v>
      </c>
      <c r="F29" s="27" t="s">
        <v>50</v>
      </c>
      <c r="L29" s="218">
        <v>0.21</v>
      </c>
      <c r="M29" s="219"/>
      <c r="N29" s="219"/>
      <c r="O29" s="219"/>
      <c r="P29" s="219"/>
      <c r="W29" s="220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20">
        <f>ROUND(AV94, 2)</f>
        <v>0</v>
      </c>
      <c r="AL29" s="219"/>
      <c r="AM29" s="219"/>
      <c r="AN29" s="219"/>
      <c r="AO29" s="219"/>
      <c r="AR29" s="37"/>
      <c r="BE29" s="225"/>
    </row>
    <row r="30" spans="2:71" s="2" customFormat="1" ht="14.4" customHeight="1">
      <c r="B30" s="37"/>
      <c r="F30" s="27" t="s">
        <v>51</v>
      </c>
      <c r="L30" s="218">
        <v>0.15</v>
      </c>
      <c r="M30" s="219"/>
      <c r="N30" s="219"/>
      <c r="O30" s="219"/>
      <c r="P30" s="219"/>
      <c r="W30" s="220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20">
        <f>ROUND(AW94, 2)</f>
        <v>0</v>
      </c>
      <c r="AL30" s="219"/>
      <c r="AM30" s="219"/>
      <c r="AN30" s="219"/>
      <c r="AO30" s="219"/>
      <c r="AR30" s="37"/>
      <c r="BE30" s="225"/>
    </row>
    <row r="31" spans="2:71" s="2" customFormat="1" ht="14.4" hidden="1" customHeight="1">
      <c r="B31" s="37"/>
      <c r="F31" s="27" t="s">
        <v>52</v>
      </c>
      <c r="L31" s="218">
        <v>0.21</v>
      </c>
      <c r="M31" s="219"/>
      <c r="N31" s="219"/>
      <c r="O31" s="219"/>
      <c r="P31" s="219"/>
      <c r="W31" s="220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20">
        <v>0</v>
      </c>
      <c r="AL31" s="219"/>
      <c r="AM31" s="219"/>
      <c r="AN31" s="219"/>
      <c r="AO31" s="219"/>
      <c r="AR31" s="37"/>
      <c r="BE31" s="225"/>
    </row>
    <row r="32" spans="2:71" s="2" customFormat="1" ht="14.4" hidden="1" customHeight="1">
      <c r="B32" s="37"/>
      <c r="F32" s="27" t="s">
        <v>53</v>
      </c>
      <c r="L32" s="218">
        <v>0.15</v>
      </c>
      <c r="M32" s="219"/>
      <c r="N32" s="219"/>
      <c r="O32" s="219"/>
      <c r="P32" s="219"/>
      <c r="W32" s="220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20">
        <v>0</v>
      </c>
      <c r="AL32" s="219"/>
      <c r="AM32" s="219"/>
      <c r="AN32" s="219"/>
      <c r="AO32" s="219"/>
      <c r="AR32" s="37"/>
      <c r="BE32" s="225"/>
    </row>
    <row r="33" spans="2:57" s="2" customFormat="1" ht="14.4" hidden="1" customHeight="1">
      <c r="B33" s="37"/>
      <c r="F33" s="27" t="s">
        <v>54</v>
      </c>
      <c r="L33" s="218">
        <v>0</v>
      </c>
      <c r="M33" s="219"/>
      <c r="N33" s="219"/>
      <c r="O33" s="219"/>
      <c r="P33" s="219"/>
      <c r="W33" s="220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20">
        <v>0</v>
      </c>
      <c r="AL33" s="219"/>
      <c r="AM33" s="219"/>
      <c r="AN33" s="219"/>
      <c r="AO33" s="219"/>
      <c r="AR33" s="37"/>
      <c r="BE33" s="225"/>
    </row>
    <row r="34" spans="2:57" s="1" customFormat="1" ht="6.9" customHeight="1">
      <c r="B34" s="33"/>
      <c r="AR34" s="33"/>
      <c r="BE34" s="224"/>
    </row>
    <row r="35" spans="2:57" s="1" customFormat="1" ht="25.95" customHeight="1">
      <c r="B35" s="33"/>
      <c r="C35" s="38"/>
      <c r="D35" s="39" t="s">
        <v>55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56</v>
      </c>
      <c r="U35" s="40"/>
      <c r="V35" s="40"/>
      <c r="W35" s="40"/>
      <c r="X35" s="210" t="s">
        <v>57</v>
      </c>
      <c r="Y35" s="208"/>
      <c r="Z35" s="208"/>
      <c r="AA35" s="208"/>
      <c r="AB35" s="208"/>
      <c r="AC35" s="40"/>
      <c r="AD35" s="40"/>
      <c r="AE35" s="40"/>
      <c r="AF35" s="40"/>
      <c r="AG35" s="40"/>
      <c r="AH35" s="40"/>
      <c r="AI35" s="40"/>
      <c r="AJ35" s="40"/>
      <c r="AK35" s="207">
        <f>SUM(AK26:AK33)</f>
        <v>0</v>
      </c>
      <c r="AL35" s="208"/>
      <c r="AM35" s="208"/>
      <c r="AN35" s="208"/>
      <c r="AO35" s="209"/>
      <c r="AP35" s="38"/>
      <c r="AQ35" s="38"/>
      <c r="AR35" s="33"/>
    </row>
    <row r="36" spans="2:57" s="1" customFormat="1" ht="6.9" customHeight="1">
      <c r="B36" s="33"/>
      <c r="AR36" s="33"/>
    </row>
    <row r="37" spans="2:57" s="1" customFormat="1" ht="14.4" customHeight="1">
      <c r="B37" s="33"/>
      <c r="AR37" s="33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3"/>
      <c r="D49" s="42" t="s">
        <v>58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59</v>
      </c>
      <c r="AI49" s="43"/>
      <c r="AJ49" s="43"/>
      <c r="AK49" s="43"/>
      <c r="AL49" s="43"/>
      <c r="AM49" s="43"/>
      <c r="AN49" s="43"/>
      <c r="AO49" s="43"/>
      <c r="AR49" s="33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3"/>
      <c r="D60" s="44" t="s">
        <v>60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61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60</v>
      </c>
      <c r="AI60" s="35"/>
      <c r="AJ60" s="35"/>
      <c r="AK60" s="35"/>
      <c r="AL60" s="35"/>
      <c r="AM60" s="44" t="s">
        <v>61</v>
      </c>
      <c r="AN60" s="35"/>
      <c r="AO60" s="35"/>
      <c r="AR60" s="33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3"/>
      <c r="D64" s="42" t="s">
        <v>62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63</v>
      </c>
      <c r="AI64" s="43"/>
      <c r="AJ64" s="43"/>
      <c r="AK64" s="43"/>
      <c r="AL64" s="43"/>
      <c r="AM64" s="43"/>
      <c r="AN64" s="43"/>
      <c r="AO64" s="43"/>
      <c r="AR64" s="33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3"/>
      <c r="D75" s="44" t="s">
        <v>60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61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60</v>
      </c>
      <c r="AI75" s="35"/>
      <c r="AJ75" s="35"/>
      <c r="AK75" s="35"/>
      <c r="AL75" s="35"/>
      <c r="AM75" s="44" t="s">
        <v>61</v>
      </c>
      <c r="AN75" s="35"/>
      <c r="AO75" s="35"/>
      <c r="AR75" s="33"/>
    </row>
    <row r="76" spans="2:44" s="1" customFormat="1">
      <c r="B76" s="33"/>
      <c r="AR76" s="33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" customHeight="1">
      <c r="B82" s="33"/>
      <c r="C82" s="21" t="s">
        <v>64</v>
      </c>
      <c r="AR82" s="33"/>
    </row>
    <row r="83" spans="1:91" s="1" customFormat="1" ht="6.9" customHeight="1">
      <c r="B83" s="33"/>
      <c r="AR83" s="33"/>
    </row>
    <row r="84" spans="1:91" s="3" customFormat="1" ht="12" customHeight="1">
      <c r="B84" s="49"/>
      <c r="C84" s="27" t="s">
        <v>13</v>
      </c>
      <c r="L84" s="3" t="str">
        <f>K5</f>
        <v>2023-02</v>
      </c>
      <c r="AR84" s="49"/>
    </row>
    <row r="85" spans="1:91" s="4" customFormat="1" ht="36.9" customHeight="1">
      <c r="B85" s="50"/>
      <c r="C85" s="51" t="s">
        <v>16</v>
      </c>
      <c r="L85" s="235" t="str">
        <f>K6</f>
        <v>Sušice - stavební úpravy kanalizace a vodovodu v ul. 5. května, Smetanova a Studentská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0"/>
    </row>
    <row r="86" spans="1:91" s="1" customFormat="1" ht="6.9" customHeight="1">
      <c r="B86" s="33"/>
      <c r="AR86" s="33"/>
    </row>
    <row r="87" spans="1:91" s="1" customFormat="1" ht="12" customHeight="1">
      <c r="B87" s="33"/>
      <c r="C87" s="27" t="s">
        <v>22</v>
      </c>
      <c r="L87" s="52" t="str">
        <f>IF(K8="","",K8)</f>
        <v>Sušice</v>
      </c>
      <c r="AI87" s="27" t="s">
        <v>24</v>
      </c>
      <c r="AM87" s="215" t="str">
        <f>IF(AN8= "","",AN8)</f>
        <v>30. 1. 2023</v>
      </c>
      <c r="AN87" s="215"/>
      <c r="AR87" s="33"/>
    </row>
    <row r="88" spans="1:91" s="1" customFormat="1" ht="6.9" customHeight="1">
      <c r="B88" s="33"/>
      <c r="AR88" s="33"/>
    </row>
    <row r="89" spans="1:91" s="1" customFormat="1" ht="15.15" customHeight="1">
      <c r="B89" s="33"/>
      <c r="C89" s="27" t="s">
        <v>30</v>
      </c>
      <c r="L89" s="3" t="str">
        <f>IF(E11= "","",E11)</f>
        <v>Město Sušice, nám. Svobody 138, 342 01 Sušice</v>
      </c>
      <c r="AI89" s="27" t="s">
        <v>37</v>
      </c>
      <c r="AM89" s="216" t="str">
        <f>IF(E17="","",E17)</f>
        <v>Ing. Zdeněk Bláha</v>
      </c>
      <c r="AN89" s="217"/>
      <c r="AO89" s="217"/>
      <c r="AP89" s="217"/>
      <c r="AR89" s="33"/>
      <c r="AS89" s="203" t="s">
        <v>65</v>
      </c>
      <c r="AT89" s="204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3"/>
      <c r="C90" s="27" t="s">
        <v>35</v>
      </c>
      <c r="L90" s="3" t="str">
        <f>IF(E14= "Vyplň údaj","",E14)</f>
        <v/>
      </c>
      <c r="AI90" s="27" t="s">
        <v>41</v>
      </c>
      <c r="AM90" s="216" t="str">
        <f>IF(E20="","",E20)</f>
        <v>Michal Komorous</v>
      </c>
      <c r="AN90" s="217"/>
      <c r="AO90" s="217"/>
      <c r="AP90" s="217"/>
      <c r="AR90" s="33"/>
      <c r="AS90" s="205"/>
      <c r="AT90" s="206"/>
      <c r="BD90" s="57"/>
    </row>
    <row r="91" spans="1:91" s="1" customFormat="1" ht="10.8" customHeight="1">
      <c r="B91" s="33"/>
      <c r="AR91" s="33"/>
      <c r="AS91" s="205"/>
      <c r="AT91" s="206"/>
      <c r="BD91" s="57"/>
    </row>
    <row r="92" spans="1:91" s="1" customFormat="1" ht="29.25" customHeight="1">
      <c r="B92" s="33"/>
      <c r="C92" s="239" t="s">
        <v>66</v>
      </c>
      <c r="D92" s="214"/>
      <c r="E92" s="214"/>
      <c r="F92" s="214"/>
      <c r="G92" s="214"/>
      <c r="H92" s="58"/>
      <c r="I92" s="237" t="s">
        <v>67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3" t="s">
        <v>68</v>
      </c>
      <c r="AH92" s="214"/>
      <c r="AI92" s="214"/>
      <c r="AJ92" s="214"/>
      <c r="AK92" s="214"/>
      <c r="AL92" s="214"/>
      <c r="AM92" s="214"/>
      <c r="AN92" s="237" t="s">
        <v>69</v>
      </c>
      <c r="AO92" s="214"/>
      <c r="AP92" s="238"/>
      <c r="AQ92" s="59" t="s">
        <v>70</v>
      </c>
      <c r="AR92" s="33"/>
      <c r="AS92" s="60" t="s">
        <v>71</v>
      </c>
      <c r="AT92" s="61" t="s">
        <v>72</v>
      </c>
      <c r="AU92" s="61" t="s">
        <v>73</v>
      </c>
      <c r="AV92" s="61" t="s">
        <v>74</v>
      </c>
      <c r="AW92" s="61" t="s">
        <v>75</v>
      </c>
      <c r="AX92" s="61" t="s">
        <v>76</v>
      </c>
      <c r="AY92" s="61" t="s">
        <v>77</v>
      </c>
      <c r="AZ92" s="61" t="s">
        <v>78</v>
      </c>
      <c r="BA92" s="61" t="s">
        <v>79</v>
      </c>
      <c r="BB92" s="61" t="s">
        <v>80</v>
      </c>
      <c r="BC92" s="61" t="s">
        <v>81</v>
      </c>
      <c r="BD92" s="62" t="s">
        <v>82</v>
      </c>
    </row>
    <row r="93" spans="1:91" s="1" customFormat="1" ht="10.8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4"/>
      <c r="C94" s="65" t="s">
        <v>83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22">
        <f>ROUND(AG95+AG98+AG101+AG104+AG107,2)</f>
        <v>0</v>
      </c>
      <c r="AH94" s="222"/>
      <c r="AI94" s="222"/>
      <c r="AJ94" s="222"/>
      <c r="AK94" s="222"/>
      <c r="AL94" s="222"/>
      <c r="AM94" s="222"/>
      <c r="AN94" s="202">
        <f t="shared" ref="AN94:AN107" si="0">SUM(AG94,AT94)</f>
        <v>0</v>
      </c>
      <c r="AO94" s="202"/>
      <c r="AP94" s="202"/>
      <c r="AQ94" s="68" t="s">
        <v>1</v>
      </c>
      <c r="AR94" s="64"/>
      <c r="AS94" s="69">
        <f>ROUND(AS95+AS98+AS101+AS104+AS107,2)</f>
        <v>0</v>
      </c>
      <c r="AT94" s="70">
        <f t="shared" ref="AT94:AT107" si="1">ROUND(SUM(AV94:AW94),2)</f>
        <v>0</v>
      </c>
      <c r="AU94" s="71">
        <f>ROUND(AU95+AU98+AU101+AU104+AU107,5)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ROUND(AZ95+AZ98+AZ101+AZ104+AZ107,2)</f>
        <v>0</v>
      </c>
      <c r="BA94" s="70">
        <f>ROUND(BA95+BA98+BA101+BA104+BA107,2)</f>
        <v>0</v>
      </c>
      <c r="BB94" s="70">
        <f>ROUND(BB95+BB98+BB101+BB104+BB107,2)</f>
        <v>0</v>
      </c>
      <c r="BC94" s="70">
        <f>ROUND(BC95+BC98+BC101+BC104+BC107,2)</f>
        <v>0</v>
      </c>
      <c r="BD94" s="72">
        <f>ROUND(BD95+BD98+BD101+BD104+BD107,2)</f>
        <v>0</v>
      </c>
      <c r="BS94" s="73" t="s">
        <v>84</v>
      </c>
      <c r="BT94" s="73" t="s">
        <v>85</v>
      </c>
      <c r="BU94" s="74" t="s">
        <v>86</v>
      </c>
      <c r="BV94" s="73" t="s">
        <v>87</v>
      </c>
      <c r="BW94" s="73" t="s">
        <v>5</v>
      </c>
      <c r="BX94" s="73" t="s">
        <v>88</v>
      </c>
      <c r="CL94" s="73" t="s">
        <v>19</v>
      </c>
    </row>
    <row r="95" spans="1:91" s="6" customFormat="1" ht="24.75" customHeight="1">
      <c r="B95" s="75"/>
      <c r="C95" s="76"/>
      <c r="D95" s="221" t="s">
        <v>89</v>
      </c>
      <c r="E95" s="221"/>
      <c r="F95" s="221"/>
      <c r="G95" s="221"/>
      <c r="H95" s="221"/>
      <c r="I95" s="77"/>
      <c r="J95" s="221" t="s">
        <v>90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2">
        <f>ROUND(SUM(AG96:AG97),2)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78" t="s">
        <v>91</v>
      </c>
      <c r="AR95" s="75"/>
      <c r="AS95" s="79">
        <f>ROUND(SUM(AS96:AS97),2)</f>
        <v>0</v>
      </c>
      <c r="AT95" s="80">
        <f t="shared" si="1"/>
        <v>0</v>
      </c>
      <c r="AU95" s="81">
        <f>ROUND(SUM(AU96:AU97),5)</f>
        <v>0</v>
      </c>
      <c r="AV95" s="80">
        <f>ROUND(AZ95*L29,2)</f>
        <v>0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ROUND(SUM(AZ96:AZ97),2)</f>
        <v>0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84</v>
      </c>
      <c r="BT95" s="83" t="s">
        <v>92</v>
      </c>
      <c r="BU95" s="83" t="s">
        <v>86</v>
      </c>
      <c r="BV95" s="83" t="s">
        <v>87</v>
      </c>
      <c r="BW95" s="83" t="s">
        <v>93</v>
      </c>
      <c r="BX95" s="83" t="s">
        <v>5</v>
      </c>
      <c r="CL95" s="83" t="s">
        <v>1</v>
      </c>
      <c r="CM95" s="83" t="s">
        <v>85</v>
      </c>
    </row>
    <row r="96" spans="1:91" s="3" customFormat="1" ht="16.5" customHeight="1">
      <c r="A96" s="84" t="s">
        <v>94</v>
      </c>
      <c r="B96" s="49"/>
      <c r="C96" s="9"/>
      <c r="D96" s="9"/>
      <c r="E96" s="234" t="s">
        <v>95</v>
      </c>
      <c r="F96" s="234"/>
      <c r="G96" s="234"/>
      <c r="H96" s="234"/>
      <c r="I96" s="234"/>
      <c r="J96" s="9"/>
      <c r="K96" s="234" t="s">
        <v>96</v>
      </c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198">
        <f>'0123-1 - ULICE SMETANOVA'!J32</f>
        <v>0</v>
      </c>
      <c r="AH96" s="199"/>
      <c r="AI96" s="199"/>
      <c r="AJ96" s="199"/>
      <c r="AK96" s="199"/>
      <c r="AL96" s="199"/>
      <c r="AM96" s="199"/>
      <c r="AN96" s="198">
        <f t="shared" si="0"/>
        <v>0</v>
      </c>
      <c r="AO96" s="199"/>
      <c r="AP96" s="199"/>
      <c r="AQ96" s="85" t="s">
        <v>97</v>
      </c>
      <c r="AR96" s="49"/>
      <c r="AS96" s="86">
        <v>0</v>
      </c>
      <c r="AT96" s="87">
        <f t="shared" si="1"/>
        <v>0</v>
      </c>
      <c r="AU96" s="88">
        <f>'0123-1 - ULICE SMETANOVA'!P130</f>
        <v>0</v>
      </c>
      <c r="AV96" s="87">
        <f>'0123-1 - ULICE SMETANOVA'!J35</f>
        <v>0</v>
      </c>
      <c r="AW96" s="87">
        <f>'0123-1 - ULICE SMETANOVA'!J36</f>
        <v>0</v>
      </c>
      <c r="AX96" s="87">
        <f>'0123-1 - ULICE SMETANOVA'!J37</f>
        <v>0</v>
      </c>
      <c r="AY96" s="87">
        <f>'0123-1 - ULICE SMETANOVA'!J38</f>
        <v>0</v>
      </c>
      <c r="AZ96" s="87">
        <f>'0123-1 - ULICE SMETANOVA'!F35</f>
        <v>0</v>
      </c>
      <c r="BA96" s="87">
        <f>'0123-1 - ULICE SMETANOVA'!F36</f>
        <v>0</v>
      </c>
      <c r="BB96" s="87">
        <f>'0123-1 - ULICE SMETANOVA'!F37</f>
        <v>0</v>
      </c>
      <c r="BC96" s="87">
        <f>'0123-1 - ULICE SMETANOVA'!F38</f>
        <v>0</v>
      </c>
      <c r="BD96" s="89">
        <f>'0123-1 - ULICE SMETANOVA'!F39</f>
        <v>0</v>
      </c>
      <c r="BT96" s="25" t="s">
        <v>98</v>
      </c>
      <c r="BV96" s="25" t="s">
        <v>87</v>
      </c>
      <c r="BW96" s="25" t="s">
        <v>99</v>
      </c>
      <c r="BX96" s="25" t="s">
        <v>93</v>
      </c>
      <c r="CL96" s="25" t="s">
        <v>1</v>
      </c>
    </row>
    <row r="97" spans="1:91" s="3" customFormat="1" ht="16.5" customHeight="1">
      <c r="A97" s="84" t="s">
        <v>94</v>
      </c>
      <c r="B97" s="49"/>
      <c r="C97" s="9"/>
      <c r="D97" s="9"/>
      <c r="E97" s="234" t="s">
        <v>100</v>
      </c>
      <c r="F97" s="234"/>
      <c r="G97" s="234"/>
      <c r="H97" s="234"/>
      <c r="I97" s="234"/>
      <c r="J97" s="9"/>
      <c r="K97" s="234" t="s">
        <v>101</v>
      </c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198">
        <f>'0123-2 - ULICE 5. KVĚTNA'!J32</f>
        <v>0</v>
      </c>
      <c r="AH97" s="199"/>
      <c r="AI97" s="199"/>
      <c r="AJ97" s="199"/>
      <c r="AK97" s="199"/>
      <c r="AL97" s="199"/>
      <c r="AM97" s="199"/>
      <c r="AN97" s="198">
        <f t="shared" si="0"/>
        <v>0</v>
      </c>
      <c r="AO97" s="199"/>
      <c r="AP97" s="199"/>
      <c r="AQ97" s="85" t="s">
        <v>97</v>
      </c>
      <c r="AR97" s="49"/>
      <c r="AS97" s="86">
        <v>0</v>
      </c>
      <c r="AT97" s="87">
        <f t="shared" si="1"/>
        <v>0</v>
      </c>
      <c r="AU97" s="88">
        <f>'0123-2 - ULICE 5. KVĚTNA'!P130</f>
        <v>0</v>
      </c>
      <c r="AV97" s="87">
        <f>'0123-2 - ULICE 5. KVĚTNA'!J35</f>
        <v>0</v>
      </c>
      <c r="AW97" s="87">
        <f>'0123-2 - ULICE 5. KVĚTNA'!J36</f>
        <v>0</v>
      </c>
      <c r="AX97" s="87">
        <f>'0123-2 - ULICE 5. KVĚTNA'!J37</f>
        <v>0</v>
      </c>
      <c r="AY97" s="87">
        <f>'0123-2 - ULICE 5. KVĚTNA'!J38</f>
        <v>0</v>
      </c>
      <c r="AZ97" s="87">
        <f>'0123-2 - ULICE 5. KVĚTNA'!F35</f>
        <v>0</v>
      </c>
      <c r="BA97" s="87">
        <f>'0123-2 - ULICE 5. KVĚTNA'!F36</f>
        <v>0</v>
      </c>
      <c r="BB97" s="87">
        <f>'0123-2 - ULICE 5. KVĚTNA'!F37</f>
        <v>0</v>
      </c>
      <c r="BC97" s="87">
        <f>'0123-2 - ULICE 5. KVĚTNA'!F38</f>
        <v>0</v>
      </c>
      <c r="BD97" s="89">
        <f>'0123-2 - ULICE 5. KVĚTNA'!F39</f>
        <v>0</v>
      </c>
      <c r="BT97" s="25" t="s">
        <v>98</v>
      </c>
      <c r="BV97" s="25" t="s">
        <v>87</v>
      </c>
      <c r="BW97" s="25" t="s">
        <v>102</v>
      </c>
      <c r="BX97" s="25" t="s">
        <v>93</v>
      </c>
      <c r="CL97" s="25" t="s">
        <v>1</v>
      </c>
    </row>
    <row r="98" spans="1:91" s="6" customFormat="1" ht="37.5" customHeight="1">
      <c r="B98" s="75"/>
      <c r="C98" s="76"/>
      <c r="D98" s="221" t="s">
        <v>103</v>
      </c>
      <c r="E98" s="221"/>
      <c r="F98" s="221"/>
      <c r="G98" s="221"/>
      <c r="H98" s="221"/>
      <c r="I98" s="77"/>
      <c r="J98" s="221" t="s">
        <v>104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12">
        <f>ROUND(SUM(AG99:AG100),2)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78" t="s">
        <v>91</v>
      </c>
      <c r="AR98" s="75"/>
      <c r="AS98" s="79">
        <f>ROUND(SUM(AS99:AS100),2)</f>
        <v>0</v>
      </c>
      <c r="AT98" s="80">
        <f t="shared" si="1"/>
        <v>0</v>
      </c>
      <c r="AU98" s="81">
        <f>ROUND(SUM(AU99:AU100),5)</f>
        <v>0</v>
      </c>
      <c r="AV98" s="80">
        <f>ROUND(AZ98*L29,2)</f>
        <v>0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ROUND(SUM(AZ99:AZ100),2)</f>
        <v>0</v>
      </c>
      <c r="BA98" s="80">
        <f>ROUND(SUM(BA99:BA100),2)</f>
        <v>0</v>
      </c>
      <c r="BB98" s="80">
        <f>ROUND(SUM(BB99:BB100),2)</f>
        <v>0</v>
      </c>
      <c r="BC98" s="80">
        <f>ROUND(SUM(BC99:BC100),2)</f>
        <v>0</v>
      </c>
      <c r="BD98" s="82">
        <f>ROUND(SUM(BD99:BD100),2)</f>
        <v>0</v>
      </c>
      <c r="BS98" s="83" t="s">
        <v>84</v>
      </c>
      <c r="BT98" s="83" t="s">
        <v>92</v>
      </c>
      <c r="BU98" s="83" t="s">
        <v>86</v>
      </c>
      <c r="BV98" s="83" t="s">
        <v>87</v>
      </c>
      <c r="BW98" s="83" t="s">
        <v>105</v>
      </c>
      <c r="BX98" s="83" t="s">
        <v>5</v>
      </c>
      <c r="CL98" s="83" t="s">
        <v>19</v>
      </c>
      <c r="CM98" s="83" t="s">
        <v>98</v>
      </c>
    </row>
    <row r="99" spans="1:91" s="3" customFormat="1" ht="16.5" customHeight="1">
      <c r="A99" s="84" t="s">
        <v>94</v>
      </c>
      <c r="B99" s="49"/>
      <c r="C99" s="9"/>
      <c r="D99" s="9"/>
      <c r="E99" s="234" t="s">
        <v>106</v>
      </c>
      <c r="F99" s="234"/>
      <c r="G99" s="234"/>
      <c r="H99" s="234"/>
      <c r="I99" s="234"/>
      <c r="J99" s="9"/>
      <c r="K99" s="234" t="s">
        <v>107</v>
      </c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198">
        <f>'SO 02 - Rekonstrukce kana...'!J32</f>
        <v>0</v>
      </c>
      <c r="AH99" s="199"/>
      <c r="AI99" s="199"/>
      <c r="AJ99" s="199"/>
      <c r="AK99" s="199"/>
      <c r="AL99" s="199"/>
      <c r="AM99" s="199"/>
      <c r="AN99" s="198">
        <f t="shared" si="0"/>
        <v>0</v>
      </c>
      <c r="AO99" s="199"/>
      <c r="AP99" s="199"/>
      <c r="AQ99" s="85" t="s">
        <v>97</v>
      </c>
      <c r="AR99" s="49"/>
      <c r="AS99" s="86">
        <v>0</v>
      </c>
      <c r="AT99" s="87">
        <f t="shared" si="1"/>
        <v>0</v>
      </c>
      <c r="AU99" s="88">
        <f>'SO 02 - Rekonstrukce kana...'!P131</f>
        <v>0</v>
      </c>
      <c r="AV99" s="87">
        <f>'SO 02 - Rekonstrukce kana...'!J35</f>
        <v>0</v>
      </c>
      <c r="AW99" s="87">
        <f>'SO 02 - Rekonstrukce kana...'!J36</f>
        <v>0</v>
      </c>
      <c r="AX99" s="87">
        <f>'SO 02 - Rekonstrukce kana...'!J37</f>
        <v>0</v>
      </c>
      <c r="AY99" s="87">
        <f>'SO 02 - Rekonstrukce kana...'!J38</f>
        <v>0</v>
      </c>
      <c r="AZ99" s="87">
        <f>'SO 02 - Rekonstrukce kana...'!F35</f>
        <v>0</v>
      </c>
      <c r="BA99" s="87">
        <f>'SO 02 - Rekonstrukce kana...'!F36</f>
        <v>0</v>
      </c>
      <c r="BB99" s="87">
        <f>'SO 02 - Rekonstrukce kana...'!F37</f>
        <v>0</v>
      </c>
      <c r="BC99" s="87">
        <f>'SO 02 - Rekonstrukce kana...'!F38</f>
        <v>0</v>
      </c>
      <c r="BD99" s="89">
        <f>'SO 02 - Rekonstrukce kana...'!F39</f>
        <v>0</v>
      </c>
      <c r="BT99" s="25" t="s">
        <v>98</v>
      </c>
      <c r="BV99" s="25" t="s">
        <v>87</v>
      </c>
      <c r="BW99" s="25" t="s">
        <v>108</v>
      </c>
      <c r="BX99" s="25" t="s">
        <v>105</v>
      </c>
      <c r="CL99" s="25" t="s">
        <v>19</v>
      </c>
    </row>
    <row r="100" spans="1:91" s="3" customFormat="1" ht="16.5" customHeight="1">
      <c r="A100" s="84" t="s">
        <v>94</v>
      </c>
      <c r="B100" s="49"/>
      <c r="C100" s="9"/>
      <c r="D100" s="9"/>
      <c r="E100" s="234" t="s">
        <v>109</v>
      </c>
      <c r="F100" s="234"/>
      <c r="G100" s="234"/>
      <c r="H100" s="234"/>
      <c r="I100" s="234"/>
      <c r="J100" s="9"/>
      <c r="K100" s="234" t="s">
        <v>110</v>
      </c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C100" s="234"/>
      <c r="AD100" s="234"/>
      <c r="AE100" s="234"/>
      <c r="AF100" s="234"/>
      <c r="AG100" s="198">
        <f>'SO 12 - Rekonstrukce vodo...'!J32</f>
        <v>0</v>
      </c>
      <c r="AH100" s="199"/>
      <c r="AI100" s="199"/>
      <c r="AJ100" s="199"/>
      <c r="AK100" s="199"/>
      <c r="AL100" s="199"/>
      <c r="AM100" s="199"/>
      <c r="AN100" s="198">
        <f t="shared" si="0"/>
        <v>0</v>
      </c>
      <c r="AO100" s="199"/>
      <c r="AP100" s="199"/>
      <c r="AQ100" s="85" t="s">
        <v>97</v>
      </c>
      <c r="AR100" s="49"/>
      <c r="AS100" s="86">
        <v>0</v>
      </c>
      <c r="AT100" s="87">
        <f t="shared" si="1"/>
        <v>0</v>
      </c>
      <c r="AU100" s="88">
        <f>'SO 12 - Rekonstrukce vodo...'!P126</f>
        <v>0</v>
      </c>
      <c r="AV100" s="87">
        <f>'SO 12 - Rekonstrukce vodo...'!J35</f>
        <v>0</v>
      </c>
      <c r="AW100" s="87">
        <f>'SO 12 - Rekonstrukce vodo...'!J36</f>
        <v>0</v>
      </c>
      <c r="AX100" s="87">
        <f>'SO 12 - Rekonstrukce vodo...'!J37</f>
        <v>0</v>
      </c>
      <c r="AY100" s="87">
        <f>'SO 12 - Rekonstrukce vodo...'!J38</f>
        <v>0</v>
      </c>
      <c r="AZ100" s="87">
        <f>'SO 12 - Rekonstrukce vodo...'!F35</f>
        <v>0</v>
      </c>
      <c r="BA100" s="87">
        <f>'SO 12 - Rekonstrukce vodo...'!F36</f>
        <v>0</v>
      </c>
      <c r="BB100" s="87">
        <f>'SO 12 - Rekonstrukce vodo...'!F37</f>
        <v>0</v>
      </c>
      <c r="BC100" s="87">
        <f>'SO 12 - Rekonstrukce vodo...'!F38</f>
        <v>0</v>
      </c>
      <c r="BD100" s="89">
        <f>'SO 12 - Rekonstrukce vodo...'!F39</f>
        <v>0</v>
      </c>
      <c r="BT100" s="25" t="s">
        <v>98</v>
      </c>
      <c r="BV100" s="25" t="s">
        <v>87</v>
      </c>
      <c r="BW100" s="25" t="s">
        <v>111</v>
      </c>
      <c r="BX100" s="25" t="s">
        <v>105</v>
      </c>
      <c r="CL100" s="25" t="s">
        <v>19</v>
      </c>
    </row>
    <row r="101" spans="1:91" s="6" customFormat="1" ht="37.5" customHeight="1">
      <c r="B101" s="75"/>
      <c r="C101" s="76"/>
      <c r="D101" s="221" t="s">
        <v>112</v>
      </c>
      <c r="E101" s="221"/>
      <c r="F101" s="221"/>
      <c r="G101" s="221"/>
      <c r="H101" s="221"/>
      <c r="I101" s="77"/>
      <c r="J101" s="221" t="s">
        <v>113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12">
        <f>ROUND(SUM(AG102:AG103),2)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78" t="s">
        <v>91</v>
      </c>
      <c r="AR101" s="75"/>
      <c r="AS101" s="79">
        <f>ROUND(SUM(AS102:AS103),2)</f>
        <v>0</v>
      </c>
      <c r="AT101" s="80">
        <f t="shared" si="1"/>
        <v>0</v>
      </c>
      <c r="AU101" s="81">
        <f>ROUND(SUM(AU102:AU103),5)</f>
        <v>0</v>
      </c>
      <c r="AV101" s="80">
        <f>ROUND(AZ101*L29,2)</f>
        <v>0</v>
      </c>
      <c r="AW101" s="80">
        <f>ROUND(BA101*L30,2)</f>
        <v>0</v>
      </c>
      <c r="AX101" s="80">
        <f>ROUND(BB101*L29,2)</f>
        <v>0</v>
      </c>
      <c r="AY101" s="80">
        <f>ROUND(BC101*L30,2)</f>
        <v>0</v>
      </c>
      <c r="AZ101" s="80">
        <f>ROUND(SUM(AZ102:AZ103),2)</f>
        <v>0</v>
      </c>
      <c r="BA101" s="80">
        <f>ROUND(SUM(BA102:BA103),2)</f>
        <v>0</v>
      </c>
      <c r="BB101" s="80">
        <f>ROUND(SUM(BB102:BB103),2)</f>
        <v>0</v>
      </c>
      <c r="BC101" s="80">
        <f>ROUND(SUM(BC102:BC103),2)</f>
        <v>0</v>
      </c>
      <c r="BD101" s="82">
        <f>ROUND(SUM(BD102:BD103),2)</f>
        <v>0</v>
      </c>
      <c r="BS101" s="83" t="s">
        <v>84</v>
      </c>
      <c r="BT101" s="83" t="s">
        <v>92</v>
      </c>
      <c r="BU101" s="83" t="s">
        <v>86</v>
      </c>
      <c r="BV101" s="83" t="s">
        <v>87</v>
      </c>
      <c r="BW101" s="83" t="s">
        <v>114</v>
      </c>
      <c r="BX101" s="83" t="s">
        <v>5</v>
      </c>
      <c r="CL101" s="83" t="s">
        <v>19</v>
      </c>
      <c r="CM101" s="83" t="s">
        <v>98</v>
      </c>
    </row>
    <row r="102" spans="1:91" s="3" customFormat="1" ht="23.25" customHeight="1">
      <c r="A102" s="84" t="s">
        <v>94</v>
      </c>
      <c r="B102" s="49"/>
      <c r="C102" s="9"/>
      <c r="D102" s="9"/>
      <c r="E102" s="234" t="s">
        <v>115</v>
      </c>
      <c r="F102" s="234"/>
      <c r="G102" s="234"/>
      <c r="H102" s="234"/>
      <c r="I102" s="234"/>
      <c r="J102" s="9"/>
      <c r="K102" s="234" t="s">
        <v>116</v>
      </c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198">
        <f>'SO 03 - Stavební úpravy k...'!J32</f>
        <v>0</v>
      </c>
      <c r="AH102" s="199"/>
      <c r="AI102" s="199"/>
      <c r="AJ102" s="199"/>
      <c r="AK102" s="199"/>
      <c r="AL102" s="199"/>
      <c r="AM102" s="199"/>
      <c r="AN102" s="198">
        <f t="shared" si="0"/>
        <v>0</v>
      </c>
      <c r="AO102" s="199"/>
      <c r="AP102" s="199"/>
      <c r="AQ102" s="85" t="s">
        <v>97</v>
      </c>
      <c r="AR102" s="49"/>
      <c r="AS102" s="86">
        <v>0</v>
      </c>
      <c r="AT102" s="87">
        <f t="shared" si="1"/>
        <v>0</v>
      </c>
      <c r="AU102" s="88">
        <f>'SO 03 - Stavební úpravy k...'!P131</f>
        <v>0</v>
      </c>
      <c r="AV102" s="87">
        <f>'SO 03 - Stavební úpravy k...'!J35</f>
        <v>0</v>
      </c>
      <c r="AW102" s="87">
        <f>'SO 03 - Stavební úpravy k...'!J36</f>
        <v>0</v>
      </c>
      <c r="AX102" s="87">
        <f>'SO 03 - Stavební úpravy k...'!J37</f>
        <v>0</v>
      </c>
      <c r="AY102" s="87">
        <f>'SO 03 - Stavební úpravy k...'!J38</f>
        <v>0</v>
      </c>
      <c r="AZ102" s="87">
        <f>'SO 03 - Stavební úpravy k...'!F35</f>
        <v>0</v>
      </c>
      <c r="BA102" s="87">
        <f>'SO 03 - Stavební úpravy k...'!F36</f>
        <v>0</v>
      </c>
      <c r="BB102" s="87">
        <f>'SO 03 - Stavební úpravy k...'!F37</f>
        <v>0</v>
      </c>
      <c r="BC102" s="87">
        <f>'SO 03 - Stavební úpravy k...'!F38</f>
        <v>0</v>
      </c>
      <c r="BD102" s="89">
        <f>'SO 03 - Stavební úpravy k...'!F39</f>
        <v>0</v>
      </c>
      <c r="BT102" s="25" t="s">
        <v>98</v>
      </c>
      <c r="BV102" s="25" t="s">
        <v>87</v>
      </c>
      <c r="BW102" s="25" t="s">
        <v>117</v>
      </c>
      <c r="BX102" s="25" t="s">
        <v>114</v>
      </c>
      <c r="CL102" s="25" t="s">
        <v>19</v>
      </c>
    </row>
    <row r="103" spans="1:91" s="3" customFormat="1" ht="16.5" customHeight="1">
      <c r="A103" s="84" t="s">
        <v>94</v>
      </c>
      <c r="B103" s="49"/>
      <c r="C103" s="9"/>
      <c r="D103" s="9"/>
      <c r="E103" s="234" t="s">
        <v>118</v>
      </c>
      <c r="F103" s="234"/>
      <c r="G103" s="234"/>
      <c r="H103" s="234"/>
      <c r="I103" s="234"/>
      <c r="J103" s="9"/>
      <c r="K103" s="234" t="s">
        <v>119</v>
      </c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198">
        <f>'SO 13 - Rekonstrukce vodo...'!J32</f>
        <v>0</v>
      </c>
      <c r="AH103" s="199"/>
      <c r="AI103" s="199"/>
      <c r="AJ103" s="199"/>
      <c r="AK103" s="199"/>
      <c r="AL103" s="199"/>
      <c r="AM103" s="199"/>
      <c r="AN103" s="198">
        <f t="shared" si="0"/>
        <v>0</v>
      </c>
      <c r="AO103" s="199"/>
      <c r="AP103" s="199"/>
      <c r="AQ103" s="85" t="s">
        <v>97</v>
      </c>
      <c r="AR103" s="49"/>
      <c r="AS103" s="86">
        <v>0</v>
      </c>
      <c r="AT103" s="87">
        <f t="shared" si="1"/>
        <v>0</v>
      </c>
      <c r="AU103" s="88">
        <f>'SO 13 - Rekonstrukce vodo...'!P126</f>
        <v>0</v>
      </c>
      <c r="AV103" s="87">
        <f>'SO 13 - Rekonstrukce vodo...'!J35</f>
        <v>0</v>
      </c>
      <c r="AW103" s="87">
        <f>'SO 13 - Rekonstrukce vodo...'!J36</f>
        <v>0</v>
      </c>
      <c r="AX103" s="87">
        <f>'SO 13 - Rekonstrukce vodo...'!J37</f>
        <v>0</v>
      </c>
      <c r="AY103" s="87">
        <f>'SO 13 - Rekonstrukce vodo...'!J38</f>
        <v>0</v>
      </c>
      <c r="AZ103" s="87">
        <f>'SO 13 - Rekonstrukce vodo...'!F35</f>
        <v>0</v>
      </c>
      <c r="BA103" s="87">
        <f>'SO 13 - Rekonstrukce vodo...'!F36</f>
        <v>0</v>
      </c>
      <c r="BB103" s="87">
        <f>'SO 13 - Rekonstrukce vodo...'!F37</f>
        <v>0</v>
      </c>
      <c r="BC103" s="87">
        <f>'SO 13 - Rekonstrukce vodo...'!F38</f>
        <v>0</v>
      </c>
      <c r="BD103" s="89">
        <f>'SO 13 - Rekonstrukce vodo...'!F39</f>
        <v>0</v>
      </c>
      <c r="BT103" s="25" t="s">
        <v>98</v>
      </c>
      <c r="BV103" s="25" t="s">
        <v>87</v>
      </c>
      <c r="BW103" s="25" t="s">
        <v>120</v>
      </c>
      <c r="BX103" s="25" t="s">
        <v>114</v>
      </c>
      <c r="CL103" s="25" t="s">
        <v>19</v>
      </c>
    </row>
    <row r="104" spans="1:91" s="6" customFormat="1" ht="16.5" customHeight="1">
      <c r="B104" s="75"/>
      <c r="C104" s="76"/>
      <c r="D104" s="221" t="s">
        <v>121</v>
      </c>
      <c r="E104" s="221"/>
      <c r="F104" s="221"/>
      <c r="G104" s="221"/>
      <c r="H104" s="221"/>
      <c r="I104" s="77"/>
      <c r="J104" s="221" t="s">
        <v>122</v>
      </c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12">
        <f>ROUND(SUM(AG105:AG106),2)</f>
        <v>0</v>
      </c>
      <c r="AH104" s="201"/>
      <c r="AI104" s="201"/>
      <c r="AJ104" s="201"/>
      <c r="AK104" s="201"/>
      <c r="AL104" s="201"/>
      <c r="AM104" s="201"/>
      <c r="AN104" s="200">
        <f t="shared" si="0"/>
        <v>0</v>
      </c>
      <c r="AO104" s="201"/>
      <c r="AP104" s="201"/>
      <c r="AQ104" s="78" t="s">
        <v>91</v>
      </c>
      <c r="AR104" s="75"/>
      <c r="AS104" s="79">
        <f>ROUND(SUM(AS105:AS106),2)</f>
        <v>0</v>
      </c>
      <c r="AT104" s="80">
        <f t="shared" si="1"/>
        <v>0</v>
      </c>
      <c r="AU104" s="81">
        <f>ROUND(SUM(AU105:AU106),5)</f>
        <v>0</v>
      </c>
      <c r="AV104" s="80">
        <f>ROUND(AZ104*L29,2)</f>
        <v>0</v>
      </c>
      <c r="AW104" s="80">
        <f>ROUND(BA104*L30,2)</f>
        <v>0</v>
      </c>
      <c r="AX104" s="80">
        <f>ROUND(BB104*L29,2)</f>
        <v>0</v>
      </c>
      <c r="AY104" s="80">
        <f>ROUND(BC104*L30,2)</f>
        <v>0</v>
      </c>
      <c r="AZ104" s="80">
        <f>ROUND(SUM(AZ105:AZ106),2)</f>
        <v>0</v>
      </c>
      <c r="BA104" s="80">
        <f>ROUND(SUM(BA105:BA106),2)</f>
        <v>0</v>
      </c>
      <c r="BB104" s="80">
        <f>ROUND(SUM(BB105:BB106),2)</f>
        <v>0</v>
      </c>
      <c r="BC104" s="80">
        <f>ROUND(SUM(BC105:BC106),2)</f>
        <v>0</v>
      </c>
      <c r="BD104" s="82">
        <f>ROUND(SUM(BD105:BD106),2)</f>
        <v>0</v>
      </c>
      <c r="BS104" s="83" t="s">
        <v>84</v>
      </c>
      <c r="BT104" s="83" t="s">
        <v>92</v>
      </c>
      <c r="BU104" s="83" t="s">
        <v>86</v>
      </c>
      <c r="BV104" s="83" t="s">
        <v>87</v>
      </c>
      <c r="BW104" s="83" t="s">
        <v>123</v>
      </c>
      <c r="BX104" s="83" t="s">
        <v>5</v>
      </c>
      <c r="CL104" s="83" t="s">
        <v>19</v>
      </c>
      <c r="CM104" s="83" t="s">
        <v>98</v>
      </c>
    </row>
    <row r="105" spans="1:91" s="3" customFormat="1" ht="23.25" customHeight="1">
      <c r="A105" s="84" t="s">
        <v>94</v>
      </c>
      <c r="B105" s="49"/>
      <c r="C105" s="9"/>
      <c r="D105" s="9"/>
      <c r="E105" s="234" t="s">
        <v>124</v>
      </c>
      <c r="F105" s="234"/>
      <c r="G105" s="234"/>
      <c r="H105" s="234"/>
      <c r="I105" s="234"/>
      <c r="J105" s="9"/>
      <c r="K105" s="234" t="s">
        <v>125</v>
      </c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4"/>
      <c r="AG105" s="198">
        <f>'DSO 21.2 - Odstranění sep...'!J32</f>
        <v>0</v>
      </c>
      <c r="AH105" s="199"/>
      <c r="AI105" s="199"/>
      <c r="AJ105" s="199"/>
      <c r="AK105" s="199"/>
      <c r="AL105" s="199"/>
      <c r="AM105" s="199"/>
      <c r="AN105" s="198">
        <f t="shared" si="0"/>
        <v>0</v>
      </c>
      <c r="AO105" s="199"/>
      <c r="AP105" s="199"/>
      <c r="AQ105" s="85" t="s">
        <v>97</v>
      </c>
      <c r="AR105" s="49"/>
      <c r="AS105" s="86">
        <v>0</v>
      </c>
      <c r="AT105" s="87">
        <f t="shared" si="1"/>
        <v>0</v>
      </c>
      <c r="AU105" s="88">
        <f>'DSO 21.2 - Odstranění sep...'!P128</f>
        <v>0</v>
      </c>
      <c r="AV105" s="87">
        <f>'DSO 21.2 - Odstranění sep...'!J35</f>
        <v>0</v>
      </c>
      <c r="AW105" s="87">
        <f>'DSO 21.2 - Odstranění sep...'!J36</f>
        <v>0</v>
      </c>
      <c r="AX105" s="87">
        <f>'DSO 21.2 - Odstranění sep...'!J37</f>
        <v>0</v>
      </c>
      <c r="AY105" s="87">
        <f>'DSO 21.2 - Odstranění sep...'!J38</f>
        <v>0</v>
      </c>
      <c r="AZ105" s="87">
        <f>'DSO 21.2 - Odstranění sep...'!F35</f>
        <v>0</v>
      </c>
      <c r="BA105" s="87">
        <f>'DSO 21.2 - Odstranění sep...'!F36</f>
        <v>0</v>
      </c>
      <c r="BB105" s="87">
        <f>'DSO 21.2 - Odstranění sep...'!F37</f>
        <v>0</v>
      </c>
      <c r="BC105" s="87">
        <f>'DSO 21.2 - Odstranění sep...'!F38</f>
        <v>0</v>
      </c>
      <c r="BD105" s="89">
        <f>'DSO 21.2 - Odstranění sep...'!F39</f>
        <v>0</v>
      </c>
      <c r="BT105" s="25" t="s">
        <v>98</v>
      </c>
      <c r="BV105" s="25" t="s">
        <v>87</v>
      </c>
      <c r="BW105" s="25" t="s">
        <v>126</v>
      </c>
      <c r="BX105" s="25" t="s">
        <v>123</v>
      </c>
      <c r="CL105" s="25" t="s">
        <v>19</v>
      </c>
    </row>
    <row r="106" spans="1:91" s="3" customFormat="1" ht="23.25" customHeight="1">
      <c r="A106" s="84" t="s">
        <v>94</v>
      </c>
      <c r="B106" s="49"/>
      <c r="C106" s="9"/>
      <c r="D106" s="9"/>
      <c r="E106" s="234" t="s">
        <v>127</v>
      </c>
      <c r="F106" s="234"/>
      <c r="G106" s="234"/>
      <c r="H106" s="234"/>
      <c r="I106" s="234"/>
      <c r="J106" s="9"/>
      <c r="K106" s="234" t="s">
        <v>128</v>
      </c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4"/>
      <c r="AG106" s="198">
        <f>'DSO 21.3 - Odstranění sep...'!J32</f>
        <v>0</v>
      </c>
      <c r="AH106" s="199"/>
      <c r="AI106" s="199"/>
      <c r="AJ106" s="199"/>
      <c r="AK106" s="199"/>
      <c r="AL106" s="199"/>
      <c r="AM106" s="199"/>
      <c r="AN106" s="198">
        <f t="shared" si="0"/>
        <v>0</v>
      </c>
      <c r="AO106" s="199"/>
      <c r="AP106" s="199"/>
      <c r="AQ106" s="85" t="s">
        <v>97</v>
      </c>
      <c r="AR106" s="49"/>
      <c r="AS106" s="86">
        <v>0</v>
      </c>
      <c r="AT106" s="87">
        <f t="shared" si="1"/>
        <v>0</v>
      </c>
      <c r="AU106" s="88">
        <f>'DSO 21.3 - Odstranění sep...'!P132</f>
        <v>0</v>
      </c>
      <c r="AV106" s="87">
        <f>'DSO 21.3 - Odstranění sep...'!J35</f>
        <v>0</v>
      </c>
      <c r="AW106" s="87">
        <f>'DSO 21.3 - Odstranění sep...'!J36</f>
        <v>0</v>
      </c>
      <c r="AX106" s="87">
        <f>'DSO 21.3 - Odstranění sep...'!J37</f>
        <v>0</v>
      </c>
      <c r="AY106" s="87">
        <f>'DSO 21.3 - Odstranění sep...'!J38</f>
        <v>0</v>
      </c>
      <c r="AZ106" s="87">
        <f>'DSO 21.3 - Odstranění sep...'!F35</f>
        <v>0</v>
      </c>
      <c r="BA106" s="87">
        <f>'DSO 21.3 - Odstranění sep...'!F36</f>
        <v>0</v>
      </c>
      <c r="BB106" s="87">
        <f>'DSO 21.3 - Odstranění sep...'!F37</f>
        <v>0</v>
      </c>
      <c r="BC106" s="87">
        <f>'DSO 21.3 - Odstranění sep...'!F38</f>
        <v>0</v>
      </c>
      <c r="BD106" s="89">
        <f>'DSO 21.3 - Odstranění sep...'!F39</f>
        <v>0</v>
      </c>
      <c r="BT106" s="25" t="s">
        <v>98</v>
      </c>
      <c r="BV106" s="25" t="s">
        <v>87</v>
      </c>
      <c r="BW106" s="25" t="s">
        <v>129</v>
      </c>
      <c r="BX106" s="25" t="s">
        <v>123</v>
      </c>
      <c r="CL106" s="25" t="s">
        <v>19</v>
      </c>
    </row>
    <row r="107" spans="1:91" s="6" customFormat="1" ht="16.5" customHeight="1">
      <c r="A107" s="84" t="s">
        <v>94</v>
      </c>
      <c r="B107" s="75"/>
      <c r="C107" s="76"/>
      <c r="D107" s="221" t="s">
        <v>130</v>
      </c>
      <c r="E107" s="221"/>
      <c r="F107" s="221"/>
      <c r="G107" s="221"/>
      <c r="H107" s="221"/>
      <c r="I107" s="77"/>
      <c r="J107" s="221" t="s">
        <v>130</v>
      </c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00">
        <f>'VRN - VRN'!J30</f>
        <v>0</v>
      </c>
      <c r="AH107" s="201"/>
      <c r="AI107" s="201"/>
      <c r="AJ107" s="201"/>
      <c r="AK107" s="201"/>
      <c r="AL107" s="201"/>
      <c r="AM107" s="201"/>
      <c r="AN107" s="200">
        <f t="shared" si="0"/>
        <v>0</v>
      </c>
      <c r="AO107" s="201"/>
      <c r="AP107" s="201"/>
      <c r="AQ107" s="78" t="s">
        <v>91</v>
      </c>
      <c r="AR107" s="75"/>
      <c r="AS107" s="90">
        <v>0</v>
      </c>
      <c r="AT107" s="91">
        <f t="shared" si="1"/>
        <v>0</v>
      </c>
      <c r="AU107" s="92">
        <f>'VRN - VRN'!P121</f>
        <v>0</v>
      </c>
      <c r="AV107" s="91">
        <f>'VRN - VRN'!J33</f>
        <v>0</v>
      </c>
      <c r="AW107" s="91">
        <f>'VRN - VRN'!J34</f>
        <v>0</v>
      </c>
      <c r="AX107" s="91">
        <f>'VRN - VRN'!J35</f>
        <v>0</v>
      </c>
      <c r="AY107" s="91">
        <f>'VRN - VRN'!J36</f>
        <v>0</v>
      </c>
      <c r="AZ107" s="91">
        <f>'VRN - VRN'!F33</f>
        <v>0</v>
      </c>
      <c r="BA107" s="91">
        <f>'VRN - VRN'!F34</f>
        <v>0</v>
      </c>
      <c r="BB107" s="91">
        <f>'VRN - VRN'!F35</f>
        <v>0</v>
      </c>
      <c r="BC107" s="91">
        <f>'VRN - VRN'!F36</f>
        <v>0</v>
      </c>
      <c r="BD107" s="93">
        <f>'VRN - VRN'!F37</f>
        <v>0</v>
      </c>
      <c r="BT107" s="83" t="s">
        <v>92</v>
      </c>
      <c r="BV107" s="83" t="s">
        <v>87</v>
      </c>
      <c r="BW107" s="83" t="s">
        <v>131</v>
      </c>
      <c r="BX107" s="83" t="s">
        <v>5</v>
      </c>
      <c r="CL107" s="83" t="s">
        <v>19</v>
      </c>
      <c r="CM107" s="83" t="s">
        <v>98</v>
      </c>
    </row>
    <row r="108" spans="1:91" s="1" customFormat="1" ht="30" customHeight="1">
      <c r="B108" s="33"/>
      <c r="AR108" s="33"/>
    </row>
    <row r="109" spans="1:91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33"/>
    </row>
  </sheetData>
  <sheetProtection algorithmName="SHA-512" hashValue="ZOZP1zID9sjKHYwipybVBRnobp1nokPjo4BExVS1dj972No9Uh2Vl17/botND+qOfZXpY+bqWBR+NAbconCKNg==" saltValue="U7+K1RCEHbLcW84Irf9VhpC/P9V322j9Y1sPK8krT1IRCDJjFKyGcsi7zh1Ke/iDz5n7+KZj1mC/OA3lBfd2+g==" spinCount="100000" sheet="1" objects="1" scenarios="1" formatColumns="0" formatRows="0"/>
  <mergeCells count="90">
    <mergeCell ref="J98:AF98"/>
    <mergeCell ref="J104:AF104"/>
    <mergeCell ref="K99:AF99"/>
    <mergeCell ref="K103:AF103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L30:P30"/>
    <mergeCell ref="AK31:AO31"/>
    <mergeCell ref="W31:AE31"/>
    <mergeCell ref="L31:P31"/>
    <mergeCell ref="D107:H107"/>
    <mergeCell ref="J107:AF107"/>
    <mergeCell ref="AG94:AM94"/>
    <mergeCell ref="W30:AE30"/>
    <mergeCell ref="K96:AF96"/>
    <mergeCell ref="L85:AO85"/>
    <mergeCell ref="E105:I105"/>
    <mergeCell ref="K105:AF105"/>
    <mergeCell ref="E106:I106"/>
    <mergeCell ref="K106:AF106"/>
    <mergeCell ref="AM90:AP90"/>
    <mergeCell ref="AN95:AP95"/>
    <mergeCell ref="L32:P32"/>
    <mergeCell ref="W32:AE32"/>
    <mergeCell ref="AK32:AO32"/>
    <mergeCell ref="L33:P33"/>
    <mergeCell ref="AK33:AO33"/>
    <mergeCell ref="W33:AE33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K30:AO30"/>
    <mergeCell ref="BE5:BE34"/>
    <mergeCell ref="AS89:AT91"/>
    <mergeCell ref="AN105:AP105"/>
    <mergeCell ref="AG105:AM105"/>
    <mergeCell ref="AK35:AO35"/>
    <mergeCell ref="X35:AB3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K97:AF97"/>
    <mergeCell ref="K100:AF100"/>
    <mergeCell ref="K102:AF102"/>
    <mergeCell ref="AN106:AP106"/>
    <mergeCell ref="AG106:AM106"/>
    <mergeCell ref="AN107:AP107"/>
    <mergeCell ref="AG107:AM107"/>
    <mergeCell ref="AN94:AP94"/>
    <mergeCell ref="AN100:AP100"/>
    <mergeCell ref="AN98:AP98"/>
  </mergeCells>
  <hyperlinks>
    <hyperlink ref="A96" location="'0123-1 - ULICE SMETANOVA'!C2" display="/" xr:uid="{00000000-0004-0000-0000-000000000000}"/>
    <hyperlink ref="A97" location="'0123-2 - ULICE 5. KVĚTNA'!C2" display="/" xr:uid="{00000000-0004-0000-0000-000001000000}"/>
    <hyperlink ref="A99" location="'SO 02 - Rekonstrukce kana...'!C2" display="/" xr:uid="{00000000-0004-0000-0000-000002000000}"/>
    <hyperlink ref="A100" location="'SO 12 - Rekonstrukce vodo...'!C2" display="/" xr:uid="{00000000-0004-0000-0000-000003000000}"/>
    <hyperlink ref="A102" location="'SO 03 - Stavební úpravy k...'!C2" display="/" xr:uid="{00000000-0004-0000-0000-000004000000}"/>
    <hyperlink ref="A103" location="'SO 13 - Rekonstrukce vodo...'!C2" display="/" xr:uid="{00000000-0004-0000-0000-000005000000}"/>
    <hyperlink ref="A105" location="'DSO 21.2 - Odstranění sep...'!C2" display="/" xr:uid="{00000000-0004-0000-0000-000006000000}"/>
    <hyperlink ref="A106" location="'DSO 21.3 - Odstranění sep...'!C2" display="/" xr:uid="{00000000-0004-0000-0000-000007000000}"/>
    <hyperlink ref="A107" location="'VRN - VRN'!C2" display="/" xr:uid="{00000000-0004-0000-0000-000008000000}"/>
  </hyperlinks>
  <pageMargins left="0.98425196850393704" right="0.59055118110236227" top="0.59055118110236227" bottom="0.59055118110236227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8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131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s="1" customFormat="1" ht="12" customHeight="1">
      <c r="B8" s="33"/>
      <c r="D8" s="27" t="s">
        <v>133</v>
      </c>
      <c r="L8" s="33"/>
    </row>
    <row r="9" spans="2:46" s="1" customFormat="1" ht="16.5" customHeight="1">
      <c r="B9" s="33"/>
      <c r="E9" s="235" t="s">
        <v>3205</v>
      </c>
      <c r="F9" s="240"/>
      <c r="G9" s="240"/>
      <c r="H9" s="240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1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30. 1. 2023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35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3" t="str">
        <f>'Rekapitulace stavby'!E14</f>
        <v>Vyplň údaj</v>
      </c>
      <c r="F18" s="226"/>
      <c r="G18" s="226"/>
      <c r="H18" s="226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37</v>
      </c>
      <c r="I20" s="27" t="s">
        <v>31</v>
      </c>
      <c r="J20" s="25" t="s">
        <v>38</v>
      </c>
      <c r="L20" s="33"/>
    </row>
    <row r="21" spans="2:12" s="1" customFormat="1" ht="18" customHeight="1">
      <c r="B21" s="33"/>
      <c r="E21" s="25" t="s">
        <v>39</v>
      </c>
      <c r="I21" s="27" t="s">
        <v>34</v>
      </c>
      <c r="J21" s="25" t="s">
        <v>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41</v>
      </c>
      <c r="I23" s="27" t="s">
        <v>31</v>
      </c>
      <c r="J23" s="25" t="s">
        <v>42</v>
      </c>
      <c r="L23" s="33"/>
    </row>
    <row r="24" spans="2:12" s="1" customFormat="1" ht="18" customHeight="1">
      <c r="B24" s="33"/>
      <c r="E24" s="25" t="s">
        <v>43</v>
      </c>
      <c r="I24" s="27" t="s">
        <v>34</v>
      </c>
      <c r="J24" s="25" t="s">
        <v>1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44</v>
      </c>
      <c r="L26" s="33"/>
    </row>
    <row r="27" spans="2:12" s="7" customFormat="1" ht="16.5" customHeight="1">
      <c r="B27" s="95"/>
      <c r="E27" s="230" t="s">
        <v>1</v>
      </c>
      <c r="F27" s="230"/>
      <c r="G27" s="230"/>
      <c r="H27" s="230"/>
      <c r="L27" s="95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6" t="s">
        <v>45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47</v>
      </c>
      <c r="I32" s="36" t="s">
        <v>46</v>
      </c>
      <c r="J32" s="36" t="s">
        <v>48</v>
      </c>
      <c r="L32" s="33"/>
    </row>
    <row r="33" spans="2:12" s="1" customFormat="1" ht="14.4" customHeight="1">
      <c r="B33" s="33"/>
      <c r="D33" s="56" t="s">
        <v>49</v>
      </c>
      <c r="E33" s="27" t="s">
        <v>50</v>
      </c>
      <c r="F33" s="87">
        <f>ROUND((SUM(BE121:BE180)),  2)</f>
        <v>0</v>
      </c>
      <c r="I33" s="97">
        <v>0.21</v>
      </c>
      <c r="J33" s="87">
        <f>ROUND(((SUM(BE121:BE180))*I33),  2)</f>
        <v>0</v>
      </c>
      <c r="L33" s="33"/>
    </row>
    <row r="34" spans="2:12" s="1" customFormat="1" ht="14.4" customHeight="1">
      <c r="B34" s="33"/>
      <c r="E34" s="27" t="s">
        <v>51</v>
      </c>
      <c r="F34" s="87">
        <f>ROUND((SUM(BF121:BF180)),  2)</f>
        <v>0</v>
      </c>
      <c r="I34" s="97">
        <v>0.15</v>
      </c>
      <c r="J34" s="87">
        <f>ROUND(((SUM(BF121:BF180))*I34),  2)</f>
        <v>0</v>
      </c>
      <c r="L34" s="33"/>
    </row>
    <row r="35" spans="2:12" s="1" customFormat="1" ht="14.4" hidden="1" customHeight="1">
      <c r="B35" s="33"/>
      <c r="E35" s="27" t="s">
        <v>52</v>
      </c>
      <c r="F35" s="87">
        <f>ROUND((SUM(BG121:BG180)),  2)</f>
        <v>0</v>
      </c>
      <c r="I35" s="97">
        <v>0.21</v>
      </c>
      <c r="J35" s="87">
        <f>0</f>
        <v>0</v>
      </c>
      <c r="L35" s="33"/>
    </row>
    <row r="36" spans="2:12" s="1" customFormat="1" ht="14.4" hidden="1" customHeight="1">
      <c r="B36" s="33"/>
      <c r="E36" s="27" t="s">
        <v>53</v>
      </c>
      <c r="F36" s="87">
        <f>ROUND((SUM(BH121:BH180)),  2)</f>
        <v>0</v>
      </c>
      <c r="I36" s="97">
        <v>0.15</v>
      </c>
      <c r="J36" s="87">
        <f>0</f>
        <v>0</v>
      </c>
      <c r="L36" s="33"/>
    </row>
    <row r="37" spans="2:12" s="1" customFormat="1" ht="14.4" hidden="1" customHeight="1">
      <c r="B37" s="33"/>
      <c r="E37" s="27" t="s">
        <v>54</v>
      </c>
      <c r="F37" s="87">
        <f>ROUND((SUM(BI121:BI180)),  2)</f>
        <v>0</v>
      </c>
      <c r="I37" s="97">
        <v>0</v>
      </c>
      <c r="J37" s="87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8"/>
      <c r="D39" s="99" t="s">
        <v>55</v>
      </c>
      <c r="E39" s="58"/>
      <c r="F39" s="58"/>
      <c r="G39" s="100" t="s">
        <v>56</v>
      </c>
      <c r="H39" s="101" t="s">
        <v>57</v>
      </c>
      <c r="I39" s="58"/>
      <c r="J39" s="102">
        <f>SUM(J30:J37)</f>
        <v>0</v>
      </c>
      <c r="K39" s="103"/>
      <c r="L39" s="33"/>
    </row>
    <row r="40" spans="2:12" s="1" customFormat="1" ht="14.4" customHeight="1">
      <c r="B40" s="33"/>
      <c r="L40" s="33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1" t="s">
        <v>141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7" t="s">
        <v>16</v>
      </c>
      <c r="L84" s="33"/>
    </row>
    <row r="85" spans="2:47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47" s="1" customFormat="1" ht="12" customHeight="1">
      <c r="B86" s="33"/>
      <c r="C86" s="27" t="s">
        <v>133</v>
      </c>
      <c r="L86" s="33"/>
    </row>
    <row r="87" spans="2:47" s="1" customFormat="1" ht="16.5" customHeight="1">
      <c r="B87" s="33"/>
      <c r="E87" s="235" t="str">
        <f>E9</f>
        <v>VRN - VRN</v>
      </c>
      <c r="F87" s="240"/>
      <c r="G87" s="240"/>
      <c r="H87" s="240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7" t="s">
        <v>22</v>
      </c>
      <c r="F89" s="25" t="str">
        <f>F12</f>
        <v>Sušice</v>
      </c>
      <c r="I89" s="27" t="s">
        <v>24</v>
      </c>
      <c r="J89" s="53" t="str">
        <f>IF(J12="","",J12)</f>
        <v>30. 1. 2023</v>
      </c>
      <c r="L89" s="33"/>
    </row>
    <row r="90" spans="2:47" s="1" customFormat="1" ht="6.9" customHeight="1">
      <c r="B90" s="33"/>
      <c r="L90" s="33"/>
    </row>
    <row r="91" spans="2:47" s="1" customFormat="1" ht="15.15" customHeight="1">
      <c r="B91" s="33"/>
      <c r="C91" s="27" t="s">
        <v>30</v>
      </c>
      <c r="F91" s="25" t="str">
        <f>E15</f>
        <v>Město Sušice, nám. Svobody 138, 342 01 Sušice</v>
      </c>
      <c r="I91" s="27" t="s">
        <v>37</v>
      </c>
      <c r="J91" s="31" t="str">
        <f>E21</f>
        <v>Ing. Zdeněk Bláha</v>
      </c>
      <c r="L91" s="33"/>
    </row>
    <row r="92" spans="2:47" s="1" customFormat="1" ht="15.15" customHeight="1">
      <c r="B92" s="33"/>
      <c r="C92" s="27" t="s">
        <v>35</v>
      </c>
      <c r="F92" s="25" t="str">
        <f>IF(E18="","",E18)</f>
        <v>Vyplň údaj</v>
      </c>
      <c r="I92" s="27" t="s">
        <v>41</v>
      </c>
      <c r="J92" s="31" t="str">
        <f>E24</f>
        <v>Michal Komorous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6" t="s">
        <v>142</v>
      </c>
      <c r="D94" s="98"/>
      <c r="E94" s="98"/>
      <c r="F94" s="98"/>
      <c r="G94" s="98"/>
      <c r="H94" s="98"/>
      <c r="I94" s="98"/>
      <c r="J94" s="107" t="s">
        <v>143</v>
      </c>
      <c r="K94" s="98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8" t="s">
        <v>144</v>
      </c>
      <c r="J96" s="67">
        <f>J121</f>
        <v>0</v>
      </c>
      <c r="L96" s="33"/>
      <c r="AU96" s="17" t="s">
        <v>145</v>
      </c>
    </row>
    <row r="97" spans="2:12" s="8" customFormat="1" ht="24.9" customHeight="1">
      <c r="B97" s="109"/>
      <c r="D97" s="110" t="s">
        <v>722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2:12" s="9" customFormat="1" ht="19.95" customHeight="1">
      <c r="B98" s="113"/>
      <c r="D98" s="114" t="s">
        <v>723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2:12" s="9" customFormat="1" ht="19.95" customHeight="1">
      <c r="B99" s="113"/>
      <c r="D99" s="114" t="s">
        <v>3206</v>
      </c>
      <c r="E99" s="115"/>
      <c r="F99" s="115"/>
      <c r="G99" s="115"/>
      <c r="H99" s="115"/>
      <c r="I99" s="115"/>
      <c r="J99" s="116">
        <f>J145</f>
        <v>0</v>
      </c>
      <c r="L99" s="113"/>
    </row>
    <row r="100" spans="2:12" s="9" customFormat="1" ht="19.95" customHeight="1">
      <c r="B100" s="113"/>
      <c r="D100" s="114" t="s">
        <v>3207</v>
      </c>
      <c r="E100" s="115"/>
      <c r="F100" s="115"/>
      <c r="G100" s="115"/>
      <c r="H100" s="115"/>
      <c r="I100" s="115"/>
      <c r="J100" s="116">
        <f>J150</f>
        <v>0</v>
      </c>
      <c r="L100" s="113"/>
    </row>
    <row r="101" spans="2:12" s="9" customFormat="1" ht="19.95" customHeight="1">
      <c r="B101" s="113"/>
      <c r="D101" s="114" t="s">
        <v>3208</v>
      </c>
      <c r="E101" s="115"/>
      <c r="F101" s="115"/>
      <c r="G101" s="115"/>
      <c r="H101" s="115"/>
      <c r="I101" s="115"/>
      <c r="J101" s="116">
        <f>J172</f>
        <v>0</v>
      </c>
      <c r="L101" s="113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1" t="s">
        <v>156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7" t="s">
        <v>16</v>
      </c>
      <c r="L110" s="33"/>
    </row>
    <row r="111" spans="2:12" s="1" customFormat="1" ht="26.25" customHeight="1">
      <c r="B111" s="33"/>
      <c r="E111" s="241" t="str">
        <f>E7</f>
        <v>Sušice - stavební úpravy kanalizace a vodovodu v ul. 5. května, Smetanova a Studentská</v>
      </c>
      <c r="F111" s="242"/>
      <c r="G111" s="242"/>
      <c r="H111" s="242"/>
      <c r="L111" s="33"/>
    </row>
    <row r="112" spans="2:12" s="1" customFormat="1" ht="12" customHeight="1">
      <c r="B112" s="33"/>
      <c r="C112" s="27" t="s">
        <v>133</v>
      </c>
      <c r="L112" s="33"/>
    </row>
    <row r="113" spans="2:65" s="1" customFormat="1" ht="16.5" customHeight="1">
      <c r="B113" s="33"/>
      <c r="E113" s="235" t="str">
        <f>E9</f>
        <v>VRN - VRN</v>
      </c>
      <c r="F113" s="240"/>
      <c r="G113" s="240"/>
      <c r="H113" s="240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7" t="s">
        <v>22</v>
      </c>
      <c r="F115" s="25" t="str">
        <f>F12</f>
        <v>Sušice</v>
      </c>
      <c r="I115" s="27" t="s">
        <v>24</v>
      </c>
      <c r="J115" s="53" t="str">
        <f>IF(J12="","",J12)</f>
        <v>30. 1. 2023</v>
      </c>
      <c r="L115" s="33"/>
    </row>
    <row r="116" spans="2:65" s="1" customFormat="1" ht="6.9" customHeight="1">
      <c r="B116" s="33"/>
      <c r="L116" s="33"/>
    </row>
    <row r="117" spans="2:65" s="1" customFormat="1" ht="15.15" customHeight="1">
      <c r="B117" s="33"/>
      <c r="C117" s="27" t="s">
        <v>30</v>
      </c>
      <c r="F117" s="25" t="str">
        <f>E15</f>
        <v>Město Sušice, nám. Svobody 138, 342 01 Sušice</v>
      </c>
      <c r="I117" s="27" t="s">
        <v>37</v>
      </c>
      <c r="J117" s="31" t="str">
        <f>E21</f>
        <v>Ing. Zdeněk Bláha</v>
      </c>
      <c r="L117" s="33"/>
    </row>
    <row r="118" spans="2:65" s="1" customFormat="1" ht="15.15" customHeight="1">
      <c r="B118" s="33"/>
      <c r="C118" s="27" t="s">
        <v>35</v>
      </c>
      <c r="F118" s="25" t="str">
        <f>IF(E18="","",E18)</f>
        <v>Vyplň údaj</v>
      </c>
      <c r="I118" s="27" t="s">
        <v>41</v>
      </c>
      <c r="J118" s="31" t="str">
        <f>E24</f>
        <v>Michal Komorous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7"/>
      <c r="C120" s="118" t="s">
        <v>157</v>
      </c>
      <c r="D120" s="119" t="s">
        <v>70</v>
      </c>
      <c r="E120" s="119" t="s">
        <v>66</v>
      </c>
      <c r="F120" s="119" t="s">
        <v>67</v>
      </c>
      <c r="G120" s="119" t="s">
        <v>158</v>
      </c>
      <c r="H120" s="119" t="s">
        <v>159</v>
      </c>
      <c r="I120" s="119" t="s">
        <v>160</v>
      </c>
      <c r="J120" s="119" t="s">
        <v>143</v>
      </c>
      <c r="K120" s="120" t="s">
        <v>161</v>
      </c>
      <c r="L120" s="117"/>
      <c r="M120" s="60" t="s">
        <v>1</v>
      </c>
      <c r="N120" s="61" t="s">
        <v>49</v>
      </c>
      <c r="O120" s="61" t="s">
        <v>162</v>
      </c>
      <c r="P120" s="61" t="s">
        <v>163</v>
      </c>
      <c r="Q120" s="61" t="s">
        <v>164</v>
      </c>
      <c r="R120" s="61" t="s">
        <v>165</v>
      </c>
      <c r="S120" s="61" t="s">
        <v>166</v>
      </c>
      <c r="T120" s="62" t="s">
        <v>167</v>
      </c>
    </row>
    <row r="121" spans="2:65" s="1" customFormat="1" ht="22.8" customHeight="1">
      <c r="B121" s="33"/>
      <c r="C121" s="65" t="s">
        <v>168</v>
      </c>
      <c r="J121" s="121">
        <f>BK121</f>
        <v>0</v>
      </c>
      <c r="L121" s="33"/>
      <c r="M121" s="63"/>
      <c r="N121" s="54"/>
      <c r="O121" s="54"/>
      <c r="P121" s="122">
        <f>P122</f>
        <v>0</v>
      </c>
      <c r="Q121" s="54"/>
      <c r="R121" s="122">
        <f>R122</f>
        <v>0</v>
      </c>
      <c r="S121" s="54"/>
      <c r="T121" s="123">
        <f>T122</f>
        <v>0</v>
      </c>
      <c r="AT121" s="17" t="s">
        <v>84</v>
      </c>
      <c r="AU121" s="17" t="s">
        <v>145</v>
      </c>
      <c r="BK121" s="124">
        <f>BK122</f>
        <v>0</v>
      </c>
    </row>
    <row r="122" spans="2:65" s="11" customFormat="1" ht="25.95" customHeight="1">
      <c r="B122" s="125"/>
      <c r="D122" s="126" t="s">
        <v>84</v>
      </c>
      <c r="E122" s="127" t="s">
        <v>130</v>
      </c>
      <c r="F122" s="127" t="s">
        <v>2026</v>
      </c>
      <c r="I122" s="128"/>
      <c r="J122" s="129">
        <f>BK122</f>
        <v>0</v>
      </c>
      <c r="L122" s="125"/>
      <c r="M122" s="130"/>
      <c r="P122" s="131">
        <f>P123+P145+P150+P172</f>
        <v>0</v>
      </c>
      <c r="R122" s="131">
        <f>R123+R145+R150+R172</f>
        <v>0</v>
      </c>
      <c r="T122" s="132">
        <f>T123+T145+T150+T172</f>
        <v>0</v>
      </c>
      <c r="AR122" s="126" t="s">
        <v>202</v>
      </c>
      <c r="AT122" s="133" t="s">
        <v>84</v>
      </c>
      <c r="AU122" s="133" t="s">
        <v>85</v>
      </c>
      <c r="AY122" s="126" t="s">
        <v>171</v>
      </c>
      <c r="BK122" s="134">
        <f>BK123+BK145+BK150+BK172</f>
        <v>0</v>
      </c>
    </row>
    <row r="123" spans="2:65" s="11" customFormat="1" ht="22.8" customHeight="1">
      <c r="B123" s="125"/>
      <c r="D123" s="126" t="s">
        <v>84</v>
      </c>
      <c r="E123" s="135" t="s">
        <v>2027</v>
      </c>
      <c r="F123" s="135" t="s">
        <v>2028</v>
      </c>
      <c r="I123" s="128"/>
      <c r="J123" s="136">
        <f>BK123</f>
        <v>0</v>
      </c>
      <c r="L123" s="125"/>
      <c r="M123" s="130"/>
      <c r="P123" s="131">
        <f>SUM(P124:P144)</f>
        <v>0</v>
      </c>
      <c r="R123" s="131">
        <f>SUM(R124:R144)</f>
        <v>0</v>
      </c>
      <c r="T123" s="132">
        <f>SUM(T124:T144)</f>
        <v>0</v>
      </c>
      <c r="AR123" s="126" t="s">
        <v>202</v>
      </c>
      <c r="AT123" s="133" t="s">
        <v>84</v>
      </c>
      <c r="AU123" s="133" t="s">
        <v>92</v>
      </c>
      <c r="AY123" s="126" t="s">
        <v>171</v>
      </c>
      <c r="BK123" s="134">
        <f>SUM(BK124:BK144)</f>
        <v>0</v>
      </c>
    </row>
    <row r="124" spans="2:65" s="1" customFormat="1" ht="16.5" customHeight="1">
      <c r="B124" s="33"/>
      <c r="C124" s="137" t="s">
        <v>92</v>
      </c>
      <c r="D124" s="137" t="s">
        <v>173</v>
      </c>
      <c r="E124" s="138" t="s">
        <v>3209</v>
      </c>
      <c r="F124" s="139" t="s">
        <v>2028</v>
      </c>
      <c r="G124" s="140" t="s">
        <v>2032</v>
      </c>
      <c r="H124" s="141">
        <v>1</v>
      </c>
      <c r="I124" s="142"/>
      <c r="J124" s="143">
        <f>ROUND(I124*H124,2)</f>
        <v>0</v>
      </c>
      <c r="K124" s="139" t="s">
        <v>177</v>
      </c>
      <c r="L124" s="33"/>
      <c r="M124" s="144" t="s">
        <v>1</v>
      </c>
      <c r="N124" s="145" t="s">
        <v>50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2033</v>
      </c>
      <c r="AT124" s="148" t="s">
        <v>173</v>
      </c>
      <c r="AU124" s="148" t="s">
        <v>98</v>
      </c>
      <c r="AY124" s="17" t="s">
        <v>171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92</v>
      </c>
      <c r="BK124" s="149">
        <f>ROUND(I124*H124,2)</f>
        <v>0</v>
      </c>
      <c r="BL124" s="17" t="s">
        <v>2033</v>
      </c>
      <c r="BM124" s="148" t="s">
        <v>3210</v>
      </c>
    </row>
    <row r="125" spans="2:65" s="1" customFormat="1">
      <c r="B125" s="33"/>
      <c r="D125" s="150" t="s">
        <v>180</v>
      </c>
      <c r="F125" s="151" t="s">
        <v>2028</v>
      </c>
      <c r="I125" s="152"/>
      <c r="L125" s="33"/>
      <c r="M125" s="153"/>
      <c r="T125" s="57"/>
      <c r="AT125" s="17" t="s">
        <v>180</v>
      </c>
      <c r="AU125" s="17" t="s">
        <v>98</v>
      </c>
    </row>
    <row r="126" spans="2:65" s="12" customFormat="1">
      <c r="B126" s="154"/>
      <c r="D126" s="150" t="s">
        <v>182</v>
      </c>
      <c r="E126" s="155" t="s">
        <v>1</v>
      </c>
      <c r="F126" s="156" t="s">
        <v>785</v>
      </c>
      <c r="H126" s="157">
        <v>1</v>
      </c>
      <c r="I126" s="158"/>
      <c r="L126" s="154"/>
      <c r="M126" s="159"/>
      <c r="T126" s="160"/>
      <c r="AT126" s="155" t="s">
        <v>182</v>
      </c>
      <c r="AU126" s="155" t="s">
        <v>98</v>
      </c>
      <c r="AV126" s="12" t="s">
        <v>98</v>
      </c>
      <c r="AW126" s="12" t="s">
        <v>40</v>
      </c>
      <c r="AX126" s="12" t="s">
        <v>85</v>
      </c>
      <c r="AY126" s="155" t="s">
        <v>171</v>
      </c>
    </row>
    <row r="127" spans="2:65" s="13" customFormat="1">
      <c r="B127" s="172"/>
      <c r="D127" s="150" t="s">
        <v>182</v>
      </c>
      <c r="E127" s="173" t="s">
        <v>1</v>
      </c>
      <c r="F127" s="174" t="s">
        <v>546</v>
      </c>
      <c r="H127" s="175">
        <v>1</v>
      </c>
      <c r="I127" s="176"/>
      <c r="L127" s="172"/>
      <c r="M127" s="177"/>
      <c r="T127" s="178"/>
      <c r="AT127" s="173" t="s">
        <v>182</v>
      </c>
      <c r="AU127" s="173" t="s">
        <v>98</v>
      </c>
      <c r="AV127" s="13" t="s">
        <v>178</v>
      </c>
      <c r="AW127" s="13" t="s">
        <v>40</v>
      </c>
      <c r="AX127" s="13" t="s">
        <v>92</v>
      </c>
      <c r="AY127" s="173" t="s">
        <v>171</v>
      </c>
    </row>
    <row r="128" spans="2:65" s="1" customFormat="1" ht="24.15" customHeight="1">
      <c r="B128" s="33"/>
      <c r="C128" s="137" t="s">
        <v>98</v>
      </c>
      <c r="D128" s="137" t="s">
        <v>173</v>
      </c>
      <c r="E128" s="138" t="s">
        <v>3211</v>
      </c>
      <c r="F128" s="139" t="s">
        <v>3212</v>
      </c>
      <c r="G128" s="140" t="s">
        <v>2032</v>
      </c>
      <c r="H128" s="141">
        <v>1</v>
      </c>
      <c r="I128" s="142"/>
      <c r="J128" s="143">
        <f>ROUND(I128*H128,2)</f>
        <v>0</v>
      </c>
      <c r="K128" s="139" t="s">
        <v>1</v>
      </c>
      <c r="L128" s="33"/>
      <c r="M128" s="144" t="s">
        <v>1</v>
      </c>
      <c r="N128" s="145" t="s">
        <v>50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2033</v>
      </c>
      <c r="AT128" s="148" t="s">
        <v>173</v>
      </c>
      <c r="AU128" s="148" t="s">
        <v>98</v>
      </c>
      <c r="AY128" s="17" t="s">
        <v>171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92</v>
      </c>
      <c r="BK128" s="149">
        <f>ROUND(I128*H128,2)</f>
        <v>0</v>
      </c>
      <c r="BL128" s="17" t="s">
        <v>2033</v>
      </c>
      <c r="BM128" s="148" t="s">
        <v>3213</v>
      </c>
    </row>
    <row r="129" spans="2:65" s="1" customFormat="1">
      <c r="B129" s="33"/>
      <c r="D129" s="150" t="s">
        <v>180</v>
      </c>
      <c r="F129" s="151" t="s">
        <v>3212</v>
      </c>
      <c r="I129" s="152"/>
      <c r="L129" s="33"/>
      <c r="M129" s="153"/>
      <c r="T129" s="57"/>
      <c r="AT129" s="17" t="s">
        <v>180</v>
      </c>
      <c r="AU129" s="17" t="s">
        <v>98</v>
      </c>
    </row>
    <row r="130" spans="2:65" s="12" customFormat="1">
      <c r="B130" s="154"/>
      <c r="D130" s="150" t="s">
        <v>182</v>
      </c>
      <c r="E130" s="155" t="s">
        <v>1</v>
      </c>
      <c r="F130" s="156" t="s">
        <v>785</v>
      </c>
      <c r="H130" s="157">
        <v>1</v>
      </c>
      <c r="I130" s="158"/>
      <c r="L130" s="154"/>
      <c r="M130" s="159"/>
      <c r="T130" s="160"/>
      <c r="AT130" s="155" t="s">
        <v>182</v>
      </c>
      <c r="AU130" s="155" t="s">
        <v>98</v>
      </c>
      <c r="AV130" s="12" t="s">
        <v>98</v>
      </c>
      <c r="AW130" s="12" t="s">
        <v>40</v>
      </c>
      <c r="AX130" s="12" t="s">
        <v>85</v>
      </c>
      <c r="AY130" s="155" t="s">
        <v>171</v>
      </c>
    </row>
    <row r="131" spans="2:65" s="13" customFormat="1">
      <c r="B131" s="172"/>
      <c r="D131" s="150" t="s">
        <v>182</v>
      </c>
      <c r="E131" s="173" t="s">
        <v>1</v>
      </c>
      <c r="F131" s="174" t="s">
        <v>546</v>
      </c>
      <c r="H131" s="175">
        <v>1</v>
      </c>
      <c r="I131" s="176"/>
      <c r="L131" s="172"/>
      <c r="M131" s="177"/>
      <c r="T131" s="178"/>
      <c r="AT131" s="173" t="s">
        <v>182</v>
      </c>
      <c r="AU131" s="173" t="s">
        <v>98</v>
      </c>
      <c r="AV131" s="13" t="s">
        <v>178</v>
      </c>
      <c r="AW131" s="13" t="s">
        <v>40</v>
      </c>
      <c r="AX131" s="13" t="s">
        <v>92</v>
      </c>
      <c r="AY131" s="173" t="s">
        <v>171</v>
      </c>
    </row>
    <row r="132" spans="2:65" s="1" customFormat="1" ht="16.5" customHeight="1">
      <c r="B132" s="33"/>
      <c r="C132" s="137" t="s">
        <v>190</v>
      </c>
      <c r="D132" s="137" t="s">
        <v>173</v>
      </c>
      <c r="E132" s="138" t="s">
        <v>3214</v>
      </c>
      <c r="F132" s="139" t="s">
        <v>3215</v>
      </c>
      <c r="G132" s="140" t="s">
        <v>2032</v>
      </c>
      <c r="H132" s="141">
        <v>1</v>
      </c>
      <c r="I132" s="142"/>
      <c r="J132" s="143">
        <f>ROUND(I132*H132,2)</f>
        <v>0</v>
      </c>
      <c r="K132" s="139" t="s">
        <v>177</v>
      </c>
      <c r="L132" s="33"/>
      <c r="M132" s="144" t="s">
        <v>1</v>
      </c>
      <c r="N132" s="145" t="s">
        <v>50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2033</v>
      </c>
      <c r="AT132" s="148" t="s">
        <v>173</v>
      </c>
      <c r="AU132" s="148" t="s">
        <v>98</v>
      </c>
      <c r="AY132" s="17" t="s">
        <v>171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92</v>
      </c>
      <c r="BK132" s="149">
        <f>ROUND(I132*H132,2)</f>
        <v>0</v>
      </c>
      <c r="BL132" s="17" t="s">
        <v>2033</v>
      </c>
      <c r="BM132" s="148" t="s">
        <v>3216</v>
      </c>
    </row>
    <row r="133" spans="2:65" s="1" customFormat="1">
      <c r="B133" s="33"/>
      <c r="D133" s="150" t="s">
        <v>180</v>
      </c>
      <c r="F133" s="151" t="s">
        <v>3215</v>
      </c>
      <c r="I133" s="152"/>
      <c r="L133" s="33"/>
      <c r="M133" s="153"/>
      <c r="T133" s="57"/>
      <c r="AT133" s="17" t="s">
        <v>180</v>
      </c>
      <c r="AU133" s="17" t="s">
        <v>98</v>
      </c>
    </row>
    <row r="134" spans="2:65" s="1" customFormat="1" ht="19.2">
      <c r="B134" s="33"/>
      <c r="D134" s="150" t="s">
        <v>188</v>
      </c>
      <c r="F134" s="161" t="s">
        <v>3217</v>
      </c>
      <c r="I134" s="152"/>
      <c r="L134" s="33"/>
      <c r="M134" s="153"/>
      <c r="T134" s="57"/>
      <c r="AT134" s="17" t="s">
        <v>188</v>
      </c>
      <c r="AU134" s="17" t="s">
        <v>98</v>
      </c>
    </row>
    <row r="135" spans="2:65" s="12" customFormat="1">
      <c r="B135" s="154"/>
      <c r="D135" s="150" t="s">
        <v>182</v>
      </c>
      <c r="E135" s="155" t="s">
        <v>1</v>
      </c>
      <c r="F135" s="156" t="s">
        <v>785</v>
      </c>
      <c r="H135" s="157">
        <v>1</v>
      </c>
      <c r="I135" s="158"/>
      <c r="L135" s="154"/>
      <c r="M135" s="159"/>
      <c r="T135" s="160"/>
      <c r="AT135" s="155" t="s">
        <v>182</v>
      </c>
      <c r="AU135" s="155" t="s">
        <v>98</v>
      </c>
      <c r="AV135" s="12" t="s">
        <v>98</v>
      </c>
      <c r="AW135" s="12" t="s">
        <v>40</v>
      </c>
      <c r="AX135" s="12" t="s">
        <v>85</v>
      </c>
      <c r="AY135" s="155" t="s">
        <v>171</v>
      </c>
    </row>
    <row r="136" spans="2:65" s="13" customFormat="1">
      <c r="B136" s="172"/>
      <c r="D136" s="150" t="s">
        <v>182</v>
      </c>
      <c r="E136" s="173" t="s">
        <v>1</v>
      </c>
      <c r="F136" s="174" t="s">
        <v>546</v>
      </c>
      <c r="H136" s="175">
        <v>1</v>
      </c>
      <c r="I136" s="176"/>
      <c r="L136" s="172"/>
      <c r="M136" s="177"/>
      <c r="T136" s="178"/>
      <c r="AT136" s="173" t="s">
        <v>182</v>
      </c>
      <c r="AU136" s="173" t="s">
        <v>98</v>
      </c>
      <c r="AV136" s="13" t="s">
        <v>178</v>
      </c>
      <c r="AW136" s="13" t="s">
        <v>40</v>
      </c>
      <c r="AX136" s="13" t="s">
        <v>92</v>
      </c>
      <c r="AY136" s="173" t="s">
        <v>171</v>
      </c>
    </row>
    <row r="137" spans="2:65" s="1" customFormat="1" ht="24.15" customHeight="1">
      <c r="B137" s="33"/>
      <c r="C137" s="137" t="s">
        <v>178</v>
      </c>
      <c r="D137" s="137" t="s">
        <v>173</v>
      </c>
      <c r="E137" s="138" t="s">
        <v>3218</v>
      </c>
      <c r="F137" s="139" t="s">
        <v>3219</v>
      </c>
      <c r="G137" s="140" t="s">
        <v>2032</v>
      </c>
      <c r="H137" s="141">
        <v>1</v>
      </c>
      <c r="I137" s="142"/>
      <c r="J137" s="143">
        <f>ROUND(I137*H137,2)</f>
        <v>0</v>
      </c>
      <c r="K137" s="139" t="s">
        <v>177</v>
      </c>
      <c r="L137" s="33"/>
      <c r="M137" s="144" t="s">
        <v>1</v>
      </c>
      <c r="N137" s="145" t="s">
        <v>50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2033</v>
      </c>
      <c r="AT137" s="148" t="s">
        <v>173</v>
      </c>
      <c r="AU137" s="148" t="s">
        <v>98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92</v>
      </c>
      <c r="BK137" s="149">
        <f>ROUND(I137*H137,2)</f>
        <v>0</v>
      </c>
      <c r="BL137" s="17" t="s">
        <v>2033</v>
      </c>
      <c r="BM137" s="148" t="s">
        <v>3220</v>
      </c>
    </row>
    <row r="138" spans="2:65" s="1" customFormat="1" ht="19.2">
      <c r="B138" s="33"/>
      <c r="D138" s="150" t="s">
        <v>180</v>
      </c>
      <c r="F138" s="151" t="s">
        <v>3219</v>
      </c>
      <c r="I138" s="152"/>
      <c r="L138" s="33"/>
      <c r="M138" s="153"/>
      <c r="T138" s="57"/>
      <c r="AT138" s="17" t="s">
        <v>180</v>
      </c>
      <c r="AU138" s="17" t="s">
        <v>98</v>
      </c>
    </row>
    <row r="139" spans="2:65" s="12" customFormat="1">
      <c r="B139" s="154"/>
      <c r="D139" s="150" t="s">
        <v>182</v>
      </c>
      <c r="E139" s="155" t="s">
        <v>1</v>
      </c>
      <c r="F139" s="156" t="s">
        <v>785</v>
      </c>
      <c r="H139" s="157">
        <v>1</v>
      </c>
      <c r="I139" s="158"/>
      <c r="L139" s="154"/>
      <c r="M139" s="159"/>
      <c r="T139" s="160"/>
      <c r="AT139" s="155" t="s">
        <v>182</v>
      </c>
      <c r="AU139" s="155" t="s">
        <v>98</v>
      </c>
      <c r="AV139" s="12" t="s">
        <v>98</v>
      </c>
      <c r="AW139" s="12" t="s">
        <v>40</v>
      </c>
      <c r="AX139" s="12" t="s">
        <v>85</v>
      </c>
      <c r="AY139" s="155" t="s">
        <v>171</v>
      </c>
    </row>
    <row r="140" spans="2:65" s="13" customFormat="1">
      <c r="B140" s="172"/>
      <c r="D140" s="150" t="s">
        <v>182</v>
      </c>
      <c r="E140" s="173" t="s">
        <v>1</v>
      </c>
      <c r="F140" s="174" t="s">
        <v>546</v>
      </c>
      <c r="H140" s="175">
        <v>1</v>
      </c>
      <c r="I140" s="176"/>
      <c r="L140" s="172"/>
      <c r="M140" s="177"/>
      <c r="T140" s="178"/>
      <c r="AT140" s="173" t="s">
        <v>182</v>
      </c>
      <c r="AU140" s="173" t="s">
        <v>98</v>
      </c>
      <c r="AV140" s="13" t="s">
        <v>178</v>
      </c>
      <c r="AW140" s="13" t="s">
        <v>40</v>
      </c>
      <c r="AX140" s="13" t="s">
        <v>92</v>
      </c>
      <c r="AY140" s="173" t="s">
        <v>171</v>
      </c>
    </row>
    <row r="141" spans="2:65" s="1" customFormat="1" ht="16.5" customHeight="1">
      <c r="B141" s="33"/>
      <c r="C141" s="137" t="s">
        <v>202</v>
      </c>
      <c r="D141" s="137" t="s">
        <v>173</v>
      </c>
      <c r="E141" s="138" t="s">
        <v>3221</v>
      </c>
      <c r="F141" s="139" t="s">
        <v>3222</v>
      </c>
      <c r="G141" s="140" t="s">
        <v>2032</v>
      </c>
      <c r="H141" s="141">
        <v>1</v>
      </c>
      <c r="I141" s="142"/>
      <c r="J141" s="143">
        <f>ROUND(I141*H141,2)</f>
        <v>0</v>
      </c>
      <c r="K141" s="139" t="s">
        <v>177</v>
      </c>
      <c r="L141" s="33"/>
      <c r="M141" s="144" t="s">
        <v>1</v>
      </c>
      <c r="N141" s="145" t="s">
        <v>50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2033</v>
      </c>
      <c r="AT141" s="148" t="s">
        <v>173</v>
      </c>
      <c r="AU141" s="148" t="s">
        <v>98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92</v>
      </c>
      <c r="BK141" s="149">
        <f>ROUND(I141*H141,2)</f>
        <v>0</v>
      </c>
      <c r="BL141" s="17" t="s">
        <v>2033</v>
      </c>
      <c r="BM141" s="148" t="s">
        <v>3223</v>
      </c>
    </row>
    <row r="142" spans="2:65" s="1" customFormat="1">
      <c r="B142" s="33"/>
      <c r="D142" s="150" t="s">
        <v>180</v>
      </c>
      <c r="F142" s="151" t="s">
        <v>3222</v>
      </c>
      <c r="I142" s="152"/>
      <c r="L142" s="33"/>
      <c r="M142" s="153"/>
      <c r="T142" s="57"/>
      <c r="AT142" s="17" t="s">
        <v>180</v>
      </c>
      <c r="AU142" s="17" t="s">
        <v>98</v>
      </c>
    </row>
    <row r="143" spans="2:65" s="12" customFormat="1">
      <c r="B143" s="154"/>
      <c r="D143" s="150" t="s">
        <v>182</v>
      </c>
      <c r="E143" s="155" t="s">
        <v>1</v>
      </c>
      <c r="F143" s="156" t="s">
        <v>785</v>
      </c>
      <c r="H143" s="157">
        <v>1</v>
      </c>
      <c r="I143" s="158"/>
      <c r="L143" s="154"/>
      <c r="M143" s="159"/>
      <c r="T143" s="160"/>
      <c r="AT143" s="155" t="s">
        <v>182</v>
      </c>
      <c r="AU143" s="155" t="s">
        <v>98</v>
      </c>
      <c r="AV143" s="12" t="s">
        <v>98</v>
      </c>
      <c r="AW143" s="12" t="s">
        <v>40</v>
      </c>
      <c r="AX143" s="12" t="s">
        <v>85</v>
      </c>
      <c r="AY143" s="155" t="s">
        <v>171</v>
      </c>
    </row>
    <row r="144" spans="2:65" s="13" customFormat="1">
      <c r="B144" s="172"/>
      <c r="D144" s="150" t="s">
        <v>182</v>
      </c>
      <c r="E144" s="173" t="s">
        <v>1</v>
      </c>
      <c r="F144" s="174" t="s">
        <v>546</v>
      </c>
      <c r="H144" s="175">
        <v>1</v>
      </c>
      <c r="I144" s="176"/>
      <c r="L144" s="172"/>
      <c r="M144" s="177"/>
      <c r="T144" s="178"/>
      <c r="AT144" s="173" t="s">
        <v>182</v>
      </c>
      <c r="AU144" s="173" t="s">
        <v>98</v>
      </c>
      <c r="AV144" s="13" t="s">
        <v>178</v>
      </c>
      <c r="AW144" s="13" t="s">
        <v>40</v>
      </c>
      <c r="AX144" s="13" t="s">
        <v>92</v>
      </c>
      <c r="AY144" s="173" t="s">
        <v>171</v>
      </c>
    </row>
    <row r="145" spans="2:65" s="11" customFormat="1" ht="22.8" customHeight="1">
      <c r="B145" s="125"/>
      <c r="D145" s="126" t="s">
        <v>84</v>
      </c>
      <c r="E145" s="135" t="s">
        <v>3224</v>
      </c>
      <c r="F145" s="135" t="s">
        <v>3225</v>
      </c>
      <c r="I145" s="128"/>
      <c r="J145" s="136">
        <f>BK145</f>
        <v>0</v>
      </c>
      <c r="L145" s="125"/>
      <c r="M145" s="130"/>
      <c r="P145" s="131">
        <f>SUM(P146:P149)</f>
        <v>0</v>
      </c>
      <c r="R145" s="131">
        <f>SUM(R146:R149)</f>
        <v>0</v>
      </c>
      <c r="T145" s="132">
        <f>SUM(T146:T149)</f>
        <v>0</v>
      </c>
      <c r="AR145" s="126" t="s">
        <v>202</v>
      </c>
      <c r="AT145" s="133" t="s">
        <v>84</v>
      </c>
      <c r="AU145" s="133" t="s">
        <v>92</v>
      </c>
      <c r="AY145" s="126" t="s">
        <v>171</v>
      </c>
      <c r="BK145" s="134">
        <f>SUM(BK146:BK149)</f>
        <v>0</v>
      </c>
    </row>
    <row r="146" spans="2:65" s="1" customFormat="1" ht="16.5" customHeight="1">
      <c r="B146" s="33"/>
      <c r="C146" s="137" t="s">
        <v>207</v>
      </c>
      <c r="D146" s="137" t="s">
        <v>173</v>
      </c>
      <c r="E146" s="138" t="s">
        <v>3226</v>
      </c>
      <c r="F146" s="139" t="s">
        <v>3225</v>
      </c>
      <c r="G146" s="140" t="s">
        <v>2032</v>
      </c>
      <c r="H146" s="141">
        <v>1</v>
      </c>
      <c r="I146" s="142"/>
      <c r="J146" s="143">
        <f>ROUND(I146*H146,2)</f>
        <v>0</v>
      </c>
      <c r="K146" s="139" t="s">
        <v>177</v>
      </c>
      <c r="L146" s="33"/>
      <c r="M146" s="144" t="s">
        <v>1</v>
      </c>
      <c r="N146" s="145" t="s">
        <v>50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2033</v>
      </c>
      <c r="AT146" s="148" t="s">
        <v>173</v>
      </c>
      <c r="AU146" s="148" t="s">
        <v>98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92</v>
      </c>
      <c r="BK146" s="149">
        <f>ROUND(I146*H146,2)</f>
        <v>0</v>
      </c>
      <c r="BL146" s="17" t="s">
        <v>2033</v>
      </c>
      <c r="BM146" s="148" t="s">
        <v>3227</v>
      </c>
    </row>
    <row r="147" spans="2:65" s="1" customFormat="1">
      <c r="B147" s="33"/>
      <c r="D147" s="150" t="s">
        <v>180</v>
      </c>
      <c r="F147" s="151" t="s">
        <v>3225</v>
      </c>
      <c r="I147" s="152"/>
      <c r="L147" s="33"/>
      <c r="M147" s="153"/>
      <c r="T147" s="57"/>
      <c r="AT147" s="17" t="s">
        <v>180</v>
      </c>
      <c r="AU147" s="17" t="s">
        <v>98</v>
      </c>
    </row>
    <row r="148" spans="2:65" s="12" customFormat="1">
      <c r="B148" s="154"/>
      <c r="D148" s="150" t="s">
        <v>182</v>
      </c>
      <c r="E148" s="155" t="s">
        <v>1</v>
      </c>
      <c r="F148" s="156" t="s">
        <v>785</v>
      </c>
      <c r="H148" s="157">
        <v>1</v>
      </c>
      <c r="I148" s="158"/>
      <c r="L148" s="154"/>
      <c r="M148" s="159"/>
      <c r="T148" s="160"/>
      <c r="AT148" s="155" t="s">
        <v>182</v>
      </c>
      <c r="AU148" s="155" t="s">
        <v>98</v>
      </c>
      <c r="AV148" s="12" t="s">
        <v>98</v>
      </c>
      <c r="AW148" s="12" t="s">
        <v>40</v>
      </c>
      <c r="AX148" s="12" t="s">
        <v>85</v>
      </c>
      <c r="AY148" s="155" t="s">
        <v>171</v>
      </c>
    </row>
    <row r="149" spans="2:65" s="13" customFormat="1">
      <c r="B149" s="172"/>
      <c r="D149" s="150" t="s">
        <v>182</v>
      </c>
      <c r="E149" s="173" t="s">
        <v>1</v>
      </c>
      <c r="F149" s="174" t="s">
        <v>546</v>
      </c>
      <c r="H149" s="175">
        <v>1</v>
      </c>
      <c r="I149" s="176"/>
      <c r="L149" s="172"/>
      <c r="M149" s="177"/>
      <c r="T149" s="178"/>
      <c r="AT149" s="173" t="s">
        <v>182</v>
      </c>
      <c r="AU149" s="173" t="s">
        <v>98</v>
      </c>
      <c r="AV149" s="13" t="s">
        <v>178</v>
      </c>
      <c r="AW149" s="13" t="s">
        <v>40</v>
      </c>
      <c r="AX149" s="13" t="s">
        <v>92</v>
      </c>
      <c r="AY149" s="173" t="s">
        <v>171</v>
      </c>
    </row>
    <row r="150" spans="2:65" s="11" customFormat="1" ht="22.8" customHeight="1">
      <c r="B150" s="125"/>
      <c r="D150" s="126" t="s">
        <v>84</v>
      </c>
      <c r="E150" s="135" t="s">
        <v>3228</v>
      </c>
      <c r="F150" s="135" t="s">
        <v>3229</v>
      </c>
      <c r="I150" s="128"/>
      <c r="J150" s="136">
        <f>BK150</f>
        <v>0</v>
      </c>
      <c r="L150" s="125"/>
      <c r="M150" s="130"/>
      <c r="P150" s="131">
        <f>SUM(P151:P171)</f>
        <v>0</v>
      </c>
      <c r="R150" s="131">
        <f>SUM(R151:R171)</f>
        <v>0</v>
      </c>
      <c r="T150" s="132">
        <f>SUM(T151:T171)</f>
        <v>0</v>
      </c>
      <c r="AR150" s="126" t="s">
        <v>202</v>
      </c>
      <c r="AT150" s="133" t="s">
        <v>84</v>
      </c>
      <c r="AU150" s="133" t="s">
        <v>92</v>
      </c>
      <c r="AY150" s="126" t="s">
        <v>171</v>
      </c>
      <c r="BK150" s="134">
        <f>SUM(BK151:BK171)</f>
        <v>0</v>
      </c>
    </row>
    <row r="151" spans="2:65" s="1" customFormat="1" ht="16.5" customHeight="1">
      <c r="B151" s="33"/>
      <c r="C151" s="137" t="s">
        <v>212</v>
      </c>
      <c r="D151" s="137" t="s">
        <v>173</v>
      </c>
      <c r="E151" s="138" t="s">
        <v>3230</v>
      </c>
      <c r="F151" s="139" t="s">
        <v>3231</v>
      </c>
      <c r="G151" s="140" t="s">
        <v>2032</v>
      </c>
      <c r="H151" s="141">
        <v>1</v>
      </c>
      <c r="I151" s="142"/>
      <c r="J151" s="143">
        <f>ROUND(I151*H151,2)</f>
        <v>0</v>
      </c>
      <c r="K151" s="139" t="s">
        <v>177</v>
      </c>
      <c r="L151" s="33"/>
      <c r="M151" s="144" t="s">
        <v>1</v>
      </c>
      <c r="N151" s="145" t="s">
        <v>50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2033</v>
      </c>
      <c r="AT151" s="148" t="s">
        <v>173</v>
      </c>
      <c r="AU151" s="148" t="s">
        <v>98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92</v>
      </c>
      <c r="BK151" s="149">
        <f>ROUND(I151*H151,2)</f>
        <v>0</v>
      </c>
      <c r="BL151" s="17" t="s">
        <v>2033</v>
      </c>
      <c r="BM151" s="148" t="s">
        <v>3232</v>
      </c>
    </row>
    <row r="152" spans="2:65" s="1" customFormat="1">
      <c r="B152" s="33"/>
      <c r="D152" s="150" t="s">
        <v>180</v>
      </c>
      <c r="F152" s="151" t="s">
        <v>3231</v>
      </c>
      <c r="I152" s="152"/>
      <c r="L152" s="33"/>
      <c r="M152" s="153"/>
      <c r="T152" s="57"/>
      <c r="AT152" s="17" t="s">
        <v>180</v>
      </c>
      <c r="AU152" s="17" t="s">
        <v>98</v>
      </c>
    </row>
    <row r="153" spans="2:65" s="12" customFormat="1">
      <c r="B153" s="154"/>
      <c r="D153" s="150" t="s">
        <v>182</v>
      </c>
      <c r="E153" s="155" t="s">
        <v>1</v>
      </c>
      <c r="F153" s="156" t="s">
        <v>785</v>
      </c>
      <c r="H153" s="157">
        <v>1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85</v>
      </c>
      <c r="AY153" s="155" t="s">
        <v>171</v>
      </c>
    </row>
    <row r="154" spans="2:65" s="13" customFormat="1">
      <c r="B154" s="172"/>
      <c r="D154" s="150" t="s">
        <v>182</v>
      </c>
      <c r="E154" s="173" t="s">
        <v>1</v>
      </c>
      <c r="F154" s="174" t="s">
        <v>546</v>
      </c>
      <c r="H154" s="175">
        <v>1</v>
      </c>
      <c r="I154" s="176"/>
      <c r="L154" s="172"/>
      <c r="M154" s="177"/>
      <c r="T154" s="178"/>
      <c r="AT154" s="173" t="s">
        <v>182</v>
      </c>
      <c r="AU154" s="173" t="s">
        <v>98</v>
      </c>
      <c r="AV154" s="13" t="s">
        <v>178</v>
      </c>
      <c r="AW154" s="13" t="s">
        <v>40</v>
      </c>
      <c r="AX154" s="13" t="s">
        <v>92</v>
      </c>
      <c r="AY154" s="173" t="s">
        <v>171</v>
      </c>
    </row>
    <row r="155" spans="2:65" s="1" customFormat="1" ht="16.5" customHeight="1">
      <c r="B155" s="33"/>
      <c r="C155" s="137" t="s">
        <v>219</v>
      </c>
      <c r="D155" s="137" t="s">
        <v>173</v>
      </c>
      <c r="E155" s="138" t="s">
        <v>3233</v>
      </c>
      <c r="F155" s="139" t="s">
        <v>3234</v>
      </c>
      <c r="G155" s="140" t="s">
        <v>2032</v>
      </c>
      <c r="H155" s="141">
        <v>1</v>
      </c>
      <c r="I155" s="142"/>
      <c r="J155" s="143">
        <f>ROUND(I155*H155,2)</f>
        <v>0</v>
      </c>
      <c r="K155" s="139" t="s">
        <v>177</v>
      </c>
      <c r="L155" s="33"/>
      <c r="M155" s="144" t="s">
        <v>1</v>
      </c>
      <c r="N155" s="145" t="s">
        <v>50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2033</v>
      </c>
      <c r="AT155" s="148" t="s">
        <v>173</v>
      </c>
      <c r="AU155" s="148" t="s">
        <v>98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92</v>
      </c>
      <c r="BK155" s="149">
        <f>ROUND(I155*H155,2)</f>
        <v>0</v>
      </c>
      <c r="BL155" s="17" t="s">
        <v>2033</v>
      </c>
      <c r="BM155" s="148" t="s">
        <v>3235</v>
      </c>
    </row>
    <row r="156" spans="2:65" s="1" customFormat="1">
      <c r="B156" s="33"/>
      <c r="D156" s="150" t="s">
        <v>180</v>
      </c>
      <c r="F156" s="151" t="s">
        <v>3234</v>
      </c>
      <c r="I156" s="152"/>
      <c r="L156" s="33"/>
      <c r="M156" s="153"/>
      <c r="T156" s="57"/>
      <c r="AT156" s="17" t="s">
        <v>180</v>
      </c>
      <c r="AU156" s="17" t="s">
        <v>98</v>
      </c>
    </row>
    <row r="157" spans="2:65" s="12" customFormat="1">
      <c r="B157" s="154"/>
      <c r="D157" s="150" t="s">
        <v>182</v>
      </c>
      <c r="E157" s="155" t="s">
        <v>1</v>
      </c>
      <c r="F157" s="156" t="s">
        <v>785</v>
      </c>
      <c r="H157" s="157">
        <v>1</v>
      </c>
      <c r="I157" s="158"/>
      <c r="L157" s="154"/>
      <c r="M157" s="159"/>
      <c r="T157" s="160"/>
      <c r="AT157" s="155" t="s">
        <v>182</v>
      </c>
      <c r="AU157" s="155" t="s">
        <v>98</v>
      </c>
      <c r="AV157" s="12" t="s">
        <v>98</v>
      </c>
      <c r="AW157" s="12" t="s">
        <v>40</v>
      </c>
      <c r="AX157" s="12" t="s">
        <v>85</v>
      </c>
      <c r="AY157" s="155" t="s">
        <v>171</v>
      </c>
    </row>
    <row r="158" spans="2:65" s="13" customFormat="1">
      <c r="B158" s="172"/>
      <c r="D158" s="150" t="s">
        <v>182</v>
      </c>
      <c r="E158" s="173" t="s">
        <v>1</v>
      </c>
      <c r="F158" s="174" t="s">
        <v>546</v>
      </c>
      <c r="H158" s="175">
        <v>1</v>
      </c>
      <c r="I158" s="176"/>
      <c r="L158" s="172"/>
      <c r="M158" s="177"/>
      <c r="T158" s="178"/>
      <c r="AT158" s="173" t="s">
        <v>182</v>
      </c>
      <c r="AU158" s="173" t="s">
        <v>98</v>
      </c>
      <c r="AV158" s="13" t="s">
        <v>178</v>
      </c>
      <c r="AW158" s="13" t="s">
        <v>40</v>
      </c>
      <c r="AX158" s="13" t="s">
        <v>92</v>
      </c>
      <c r="AY158" s="173" t="s">
        <v>171</v>
      </c>
    </row>
    <row r="159" spans="2:65" s="1" customFormat="1" ht="16.5" customHeight="1">
      <c r="B159" s="33"/>
      <c r="C159" s="137" t="s">
        <v>223</v>
      </c>
      <c r="D159" s="137" t="s">
        <v>173</v>
      </c>
      <c r="E159" s="138" t="s">
        <v>3236</v>
      </c>
      <c r="F159" s="139" t="s">
        <v>3237</v>
      </c>
      <c r="G159" s="140" t="s">
        <v>2032</v>
      </c>
      <c r="H159" s="141">
        <v>1</v>
      </c>
      <c r="I159" s="142"/>
      <c r="J159" s="143">
        <f>ROUND(I159*H159,2)</f>
        <v>0</v>
      </c>
      <c r="K159" s="139" t="s">
        <v>177</v>
      </c>
      <c r="L159" s="33"/>
      <c r="M159" s="144" t="s">
        <v>1</v>
      </c>
      <c r="N159" s="145" t="s">
        <v>50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2033</v>
      </c>
      <c r="AT159" s="148" t="s">
        <v>173</v>
      </c>
      <c r="AU159" s="148" t="s">
        <v>98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92</v>
      </c>
      <c r="BK159" s="149">
        <f>ROUND(I159*H159,2)</f>
        <v>0</v>
      </c>
      <c r="BL159" s="17" t="s">
        <v>2033</v>
      </c>
      <c r="BM159" s="148" t="s">
        <v>3238</v>
      </c>
    </row>
    <row r="160" spans="2:65" s="1" customFormat="1">
      <c r="B160" s="33"/>
      <c r="D160" s="150" t="s">
        <v>180</v>
      </c>
      <c r="F160" s="151" t="s">
        <v>3237</v>
      </c>
      <c r="I160" s="152"/>
      <c r="L160" s="33"/>
      <c r="M160" s="153"/>
      <c r="T160" s="57"/>
      <c r="AT160" s="17" t="s">
        <v>180</v>
      </c>
      <c r="AU160" s="17" t="s">
        <v>98</v>
      </c>
    </row>
    <row r="161" spans="2:65" s="12" customFormat="1">
      <c r="B161" s="154"/>
      <c r="D161" s="150" t="s">
        <v>182</v>
      </c>
      <c r="E161" s="155" t="s">
        <v>1</v>
      </c>
      <c r="F161" s="156" t="s">
        <v>3239</v>
      </c>
      <c r="H161" s="157">
        <v>1</v>
      </c>
      <c r="I161" s="158"/>
      <c r="L161" s="154"/>
      <c r="M161" s="159"/>
      <c r="T161" s="160"/>
      <c r="AT161" s="155" t="s">
        <v>182</v>
      </c>
      <c r="AU161" s="155" t="s">
        <v>98</v>
      </c>
      <c r="AV161" s="12" t="s">
        <v>98</v>
      </c>
      <c r="AW161" s="12" t="s">
        <v>40</v>
      </c>
      <c r="AX161" s="12" t="s">
        <v>85</v>
      </c>
      <c r="AY161" s="155" t="s">
        <v>171</v>
      </c>
    </row>
    <row r="162" spans="2:65" s="13" customFormat="1">
      <c r="B162" s="172"/>
      <c r="D162" s="150" t="s">
        <v>182</v>
      </c>
      <c r="E162" s="173" t="s">
        <v>1</v>
      </c>
      <c r="F162" s="174" t="s">
        <v>546</v>
      </c>
      <c r="H162" s="175">
        <v>1</v>
      </c>
      <c r="I162" s="176"/>
      <c r="L162" s="172"/>
      <c r="M162" s="177"/>
      <c r="T162" s="178"/>
      <c r="AT162" s="173" t="s">
        <v>182</v>
      </c>
      <c r="AU162" s="173" t="s">
        <v>98</v>
      </c>
      <c r="AV162" s="13" t="s">
        <v>178</v>
      </c>
      <c r="AW162" s="13" t="s">
        <v>40</v>
      </c>
      <c r="AX162" s="13" t="s">
        <v>92</v>
      </c>
      <c r="AY162" s="173" t="s">
        <v>171</v>
      </c>
    </row>
    <row r="163" spans="2:65" s="1" customFormat="1" ht="16.5" customHeight="1">
      <c r="B163" s="33"/>
      <c r="C163" s="137" t="s">
        <v>230</v>
      </c>
      <c r="D163" s="137" t="s">
        <v>173</v>
      </c>
      <c r="E163" s="138" t="s">
        <v>3240</v>
      </c>
      <c r="F163" s="139" t="s">
        <v>3241</v>
      </c>
      <c r="G163" s="140" t="s">
        <v>2032</v>
      </c>
      <c r="H163" s="141">
        <v>1</v>
      </c>
      <c r="I163" s="142"/>
      <c r="J163" s="143">
        <f>ROUND(I163*H163,2)</f>
        <v>0</v>
      </c>
      <c r="K163" s="139" t="s">
        <v>177</v>
      </c>
      <c r="L163" s="33"/>
      <c r="M163" s="144" t="s">
        <v>1</v>
      </c>
      <c r="N163" s="145" t="s">
        <v>50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2033</v>
      </c>
      <c r="AT163" s="148" t="s">
        <v>173</v>
      </c>
      <c r="AU163" s="148" t="s">
        <v>98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92</v>
      </c>
      <c r="BK163" s="149">
        <f>ROUND(I163*H163,2)</f>
        <v>0</v>
      </c>
      <c r="BL163" s="17" t="s">
        <v>2033</v>
      </c>
      <c r="BM163" s="148" t="s">
        <v>3242</v>
      </c>
    </row>
    <row r="164" spans="2:65" s="1" customFormat="1">
      <c r="B164" s="33"/>
      <c r="D164" s="150" t="s">
        <v>180</v>
      </c>
      <c r="F164" s="151" t="s">
        <v>3241</v>
      </c>
      <c r="I164" s="152"/>
      <c r="L164" s="33"/>
      <c r="M164" s="153"/>
      <c r="T164" s="57"/>
      <c r="AT164" s="17" t="s">
        <v>180</v>
      </c>
      <c r="AU164" s="17" t="s">
        <v>98</v>
      </c>
    </row>
    <row r="165" spans="2:65" s="12" customFormat="1">
      <c r="B165" s="154"/>
      <c r="D165" s="150" t="s">
        <v>182</v>
      </c>
      <c r="E165" s="155" t="s">
        <v>1</v>
      </c>
      <c r="F165" s="156" t="s">
        <v>785</v>
      </c>
      <c r="H165" s="157">
        <v>1</v>
      </c>
      <c r="I165" s="158"/>
      <c r="L165" s="154"/>
      <c r="M165" s="159"/>
      <c r="T165" s="160"/>
      <c r="AT165" s="155" t="s">
        <v>182</v>
      </c>
      <c r="AU165" s="155" t="s">
        <v>98</v>
      </c>
      <c r="AV165" s="12" t="s">
        <v>98</v>
      </c>
      <c r="AW165" s="12" t="s">
        <v>40</v>
      </c>
      <c r="AX165" s="12" t="s">
        <v>92</v>
      </c>
      <c r="AY165" s="155" t="s">
        <v>171</v>
      </c>
    </row>
    <row r="166" spans="2:65" s="1" customFormat="1" ht="16.5" customHeight="1">
      <c r="B166" s="33"/>
      <c r="C166" s="137" t="s">
        <v>237</v>
      </c>
      <c r="D166" s="137" t="s">
        <v>173</v>
      </c>
      <c r="E166" s="138" t="s">
        <v>3243</v>
      </c>
      <c r="F166" s="139" t="s">
        <v>3244</v>
      </c>
      <c r="G166" s="140" t="s">
        <v>2032</v>
      </c>
      <c r="H166" s="141">
        <v>1</v>
      </c>
      <c r="I166" s="142"/>
      <c r="J166" s="143">
        <f>ROUND(I166*H166,2)</f>
        <v>0</v>
      </c>
      <c r="K166" s="139" t="s">
        <v>1</v>
      </c>
      <c r="L166" s="33"/>
      <c r="M166" s="144" t="s">
        <v>1</v>
      </c>
      <c r="N166" s="145" t="s">
        <v>50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2033</v>
      </c>
      <c r="AT166" s="148" t="s">
        <v>173</v>
      </c>
      <c r="AU166" s="148" t="s">
        <v>98</v>
      </c>
      <c r="AY166" s="17" t="s">
        <v>171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92</v>
      </c>
      <c r="BK166" s="149">
        <f>ROUND(I166*H166,2)</f>
        <v>0</v>
      </c>
      <c r="BL166" s="17" t="s">
        <v>2033</v>
      </c>
      <c r="BM166" s="148" t="s">
        <v>3245</v>
      </c>
    </row>
    <row r="167" spans="2:65" s="1" customFormat="1">
      <c r="B167" s="33"/>
      <c r="D167" s="150" t="s">
        <v>180</v>
      </c>
      <c r="F167" s="151" t="s">
        <v>3244</v>
      </c>
      <c r="I167" s="152"/>
      <c r="L167" s="33"/>
      <c r="M167" s="153"/>
      <c r="T167" s="57"/>
      <c r="AT167" s="17" t="s">
        <v>180</v>
      </c>
      <c r="AU167" s="17" t="s">
        <v>98</v>
      </c>
    </row>
    <row r="168" spans="2:65" s="1" customFormat="1" ht="19.2">
      <c r="B168" s="33"/>
      <c r="D168" s="150" t="s">
        <v>188</v>
      </c>
      <c r="F168" s="161" t="s">
        <v>3246</v>
      </c>
      <c r="I168" s="152"/>
      <c r="L168" s="33"/>
      <c r="M168" s="153"/>
      <c r="T168" s="57"/>
      <c r="AT168" s="17" t="s">
        <v>188</v>
      </c>
      <c r="AU168" s="17" t="s">
        <v>98</v>
      </c>
    </row>
    <row r="169" spans="2:65" s="14" customFormat="1" ht="20.399999999999999">
      <c r="B169" s="182"/>
      <c r="D169" s="150" t="s">
        <v>182</v>
      </c>
      <c r="E169" s="183" t="s">
        <v>1</v>
      </c>
      <c r="F169" s="184" t="s">
        <v>3247</v>
      </c>
      <c r="H169" s="183" t="s">
        <v>1</v>
      </c>
      <c r="I169" s="185"/>
      <c r="L169" s="182"/>
      <c r="M169" s="186"/>
      <c r="T169" s="187"/>
      <c r="AT169" s="183" t="s">
        <v>182</v>
      </c>
      <c r="AU169" s="183" t="s">
        <v>98</v>
      </c>
      <c r="AV169" s="14" t="s">
        <v>92</v>
      </c>
      <c r="AW169" s="14" t="s">
        <v>40</v>
      </c>
      <c r="AX169" s="14" t="s">
        <v>85</v>
      </c>
      <c r="AY169" s="183" t="s">
        <v>171</v>
      </c>
    </row>
    <row r="170" spans="2:65" s="12" customFormat="1">
      <c r="B170" s="154"/>
      <c r="D170" s="150" t="s">
        <v>182</v>
      </c>
      <c r="E170" s="155" t="s">
        <v>1</v>
      </c>
      <c r="F170" s="156" t="s">
        <v>785</v>
      </c>
      <c r="H170" s="157">
        <v>1</v>
      </c>
      <c r="I170" s="158"/>
      <c r="L170" s="154"/>
      <c r="M170" s="159"/>
      <c r="T170" s="160"/>
      <c r="AT170" s="155" t="s">
        <v>182</v>
      </c>
      <c r="AU170" s="155" t="s">
        <v>98</v>
      </c>
      <c r="AV170" s="12" t="s">
        <v>98</v>
      </c>
      <c r="AW170" s="12" t="s">
        <v>40</v>
      </c>
      <c r="AX170" s="12" t="s">
        <v>85</v>
      </c>
      <c r="AY170" s="155" t="s">
        <v>171</v>
      </c>
    </row>
    <row r="171" spans="2:65" s="13" customFormat="1">
      <c r="B171" s="172"/>
      <c r="D171" s="150" t="s">
        <v>182</v>
      </c>
      <c r="E171" s="173" t="s">
        <v>1</v>
      </c>
      <c r="F171" s="174" t="s">
        <v>546</v>
      </c>
      <c r="H171" s="175">
        <v>1</v>
      </c>
      <c r="I171" s="176"/>
      <c r="L171" s="172"/>
      <c r="M171" s="177"/>
      <c r="T171" s="178"/>
      <c r="AT171" s="173" t="s">
        <v>182</v>
      </c>
      <c r="AU171" s="173" t="s">
        <v>98</v>
      </c>
      <c r="AV171" s="13" t="s">
        <v>178</v>
      </c>
      <c r="AW171" s="13" t="s">
        <v>40</v>
      </c>
      <c r="AX171" s="13" t="s">
        <v>92</v>
      </c>
      <c r="AY171" s="173" t="s">
        <v>171</v>
      </c>
    </row>
    <row r="172" spans="2:65" s="11" customFormat="1" ht="22.8" customHeight="1">
      <c r="B172" s="125"/>
      <c r="D172" s="126" t="s">
        <v>84</v>
      </c>
      <c r="E172" s="135" t="s">
        <v>3248</v>
      </c>
      <c r="F172" s="135" t="s">
        <v>3249</v>
      </c>
      <c r="I172" s="128"/>
      <c r="J172" s="136">
        <f>BK172</f>
        <v>0</v>
      </c>
      <c r="L172" s="125"/>
      <c r="M172" s="130"/>
      <c r="P172" s="131">
        <f>SUM(P173:P180)</f>
        <v>0</v>
      </c>
      <c r="R172" s="131">
        <f>SUM(R173:R180)</f>
        <v>0</v>
      </c>
      <c r="T172" s="132">
        <f>SUM(T173:T180)</f>
        <v>0</v>
      </c>
      <c r="AR172" s="126" t="s">
        <v>202</v>
      </c>
      <c r="AT172" s="133" t="s">
        <v>84</v>
      </c>
      <c r="AU172" s="133" t="s">
        <v>92</v>
      </c>
      <c r="AY172" s="126" t="s">
        <v>171</v>
      </c>
      <c r="BK172" s="134">
        <f>SUM(BK173:BK180)</f>
        <v>0</v>
      </c>
    </row>
    <row r="173" spans="2:65" s="1" customFormat="1" ht="16.5" customHeight="1">
      <c r="B173" s="33"/>
      <c r="C173" s="137" t="s">
        <v>243</v>
      </c>
      <c r="D173" s="137" t="s">
        <v>173</v>
      </c>
      <c r="E173" s="138" t="s">
        <v>3250</v>
      </c>
      <c r="F173" s="139" t="s">
        <v>3249</v>
      </c>
      <c r="G173" s="140" t="s">
        <v>2032</v>
      </c>
      <c r="H173" s="141">
        <v>1</v>
      </c>
      <c r="I173" s="142"/>
      <c r="J173" s="143">
        <f>ROUND(I173*H173,2)</f>
        <v>0</v>
      </c>
      <c r="K173" s="139" t="s">
        <v>177</v>
      </c>
      <c r="L173" s="33"/>
      <c r="M173" s="144" t="s">
        <v>1</v>
      </c>
      <c r="N173" s="145" t="s">
        <v>50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2033</v>
      </c>
      <c r="AT173" s="148" t="s">
        <v>173</v>
      </c>
      <c r="AU173" s="148" t="s">
        <v>98</v>
      </c>
      <c r="AY173" s="17" t="s">
        <v>171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92</v>
      </c>
      <c r="BK173" s="149">
        <f>ROUND(I173*H173,2)</f>
        <v>0</v>
      </c>
      <c r="BL173" s="17" t="s">
        <v>2033</v>
      </c>
      <c r="BM173" s="148" t="s">
        <v>3251</v>
      </c>
    </row>
    <row r="174" spans="2:65" s="1" customFormat="1">
      <c r="B174" s="33"/>
      <c r="D174" s="150" t="s">
        <v>180</v>
      </c>
      <c r="F174" s="151" t="s">
        <v>3249</v>
      </c>
      <c r="I174" s="152"/>
      <c r="L174" s="33"/>
      <c r="M174" s="153"/>
      <c r="T174" s="57"/>
      <c r="AT174" s="17" t="s">
        <v>180</v>
      </c>
      <c r="AU174" s="17" t="s">
        <v>98</v>
      </c>
    </row>
    <row r="175" spans="2:65" s="12" customFormat="1">
      <c r="B175" s="154"/>
      <c r="D175" s="150" t="s">
        <v>182</v>
      </c>
      <c r="E175" s="155" t="s">
        <v>1</v>
      </c>
      <c r="F175" s="156" t="s">
        <v>785</v>
      </c>
      <c r="H175" s="157">
        <v>1</v>
      </c>
      <c r="I175" s="158"/>
      <c r="L175" s="154"/>
      <c r="M175" s="159"/>
      <c r="T175" s="160"/>
      <c r="AT175" s="155" t="s">
        <v>182</v>
      </c>
      <c r="AU175" s="155" t="s">
        <v>98</v>
      </c>
      <c r="AV175" s="12" t="s">
        <v>98</v>
      </c>
      <c r="AW175" s="12" t="s">
        <v>40</v>
      </c>
      <c r="AX175" s="12" t="s">
        <v>85</v>
      </c>
      <c r="AY175" s="155" t="s">
        <v>171</v>
      </c>
    </row>
    <row r="176" spans="2:65" s="13" customFormat="1">
      <c r="B176" s="172"/>
      <c r="D176" s="150" t="s">
        <v>182</v>
      </c>
      <c r="E176" s="173" t="s">
        <v>1</v>
      </c>
      <c r="F176" s="174" t="s">
        <v>546</v>
      </c>
      <c r="H176" s="175">
        <v>1</v>
      </c>
      <c r="I176" s="176"/>
      <c r="L176" s="172"/>
      <c r="M176" s="177"/>
      <c r="T176" s="178"/>
      <c r="AT176" s="173" t="s">
        <v>182</v>
      </c>
      <c r="AU176" s="173" t="s">
        <v>98</v>
      </c>
      <c r="AV176" s="13" t="s">
        <v>178</v>
      </c>
      <c r="AW176" s="13" t="s">
        <v>40</v>
      </c>
      <c r="AX176" s="13" t="s">
        <v>92</v>
      </c>
      <c r="AY176" s="173" t="s">
        <v>171</v>
      </c>
    </row>
    <row r="177" spans="2:65" s="1" customFormat="1" ht="16.5" customHeight="1">
      <c r="B177" s="33"/>
      <c r="C177" s="137" t="s">
        <v>249</v>
      </c>
      <c r="D177" s="137" t="s">
        <v>173</v>
      </c>
      <c r="E177" s="138" t="s">
        <v>3252</v>
      </c>
      <c r="F177" s="139" t="s">
        <v>3253</v>
      </c>
      <c r="G177" s="140" t="s">
        <v>2032</v>
      </c>
      <c r="H177" s="141">
        <v>1</v>
      </c>
      <c r="I177" s="142"/>
      <c r="J177" s="143">
        <f>ROUND(I177*H177,2)</f>
        <v>0</v>
      </c>
      <c r="K177" s="139" t="s">
        <v>177</v>
      </c>
      <c r="L177" s="33"/>
      <c r="M177" s="144" t="s">
        <v>1</v>
      </c>
      <c r="N177" s="145" t="s">
        <v>50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2033</v>
      </c>
      <c r="AT177" s="148" t="s">
        <v>173</v>
      </c>
      <c r="AU177" s="148" t="s">
        <v>98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92</v>
      </c>
      <c r="BK177" s="149">
        <f>ROUND(I177*H177,2)</f>
        <v>0</v>
      </c>
      <c r="BL177" s="17" t="s">
        <v>2033</v>
      </c>
      <c r="BM177" s="148" t="s">
        <v>3254</v>
      </c>
    </row>
    <row r="178" spans="2:65" s="1" customFormat="1">
      <c r="B178" s="33"/>
      <c r="D178" s="150" t="s">
        <v>180</v>
      </c>
      <c r="F178" s="151" t="s">
        <v>3253</v>
      </c>
      <c r="I178" s="152"/>
      <c r="L178" s="33"/>
      <c r="M178" s="153"/>
      <c r="T178" s="57"/>
      <c r="AT178" s="17" t="s">
        <v>180</v>
      </c>
      <c r="AU178" s="17" t="s">
        <v>98</v>
      </c>
    </row>
    <row r="179" spans="2:65" s="12" customFormat="1">
      <c r="B179" s="154"/>
      <c r="D179" s="150" t="s">
        <v>182</v>
      </c>
      <c r="E179" s="155" t="s">
        <v>1</v>
      </c>
      <c r="F179" s="156" t="s">
        <v>3255</v>
      </c>
      <c r="H179" s="157">
        <v>1</v>
      </c>
      <c r="I179" s="158"/>
      <c r="L179" s="154"/>
      <c r="M179" s="159"/>
      <c r="T179" s="160"/>
      <c r="AT179" s="155" t="s">
        <v>182</v>
      </c>
      <c r="AU179" s="155" t="s">
        <v>98</v>
      </c>
      <c r="AV179" s="12" t="s">
        <v>98</v>
      </c>
      <c r="AW179" s="12" t="s">
        <v>40</v>
      </c>
      <c r="AX179" s="12" t="s">
        <v>85</v>
      </c>
      <c r="AY179" s="155" t="s">
        <v>171</v>
      </c>
    </row>
    <row r="180" spans="2:65" s="13" customFormat="1">
      <c r="B180" s="172"/>
      <c r="D180" s="150" t="s">
        <v>182</v>
      </c>
      <c r="E180" s="173" t="s">
        <v>1</v>
      </c>
      <c r="F180" s="174" t="s">
        <v>546</v>
      </c>
      <c r="H180" s="175">
        <v>1</v>
      </c>
      <c r="I180" s="176"/>
      <c r="L180" s="172"/>
      <c r="M180" s="195"/>
      <c r="N180" s="196"/>
      <c r="O180" s="196"/>
      <c r="P180" s="196"/>
      <c r="Q180" s="196"/>
      <c r="R180" s="196"/>
      <c r="S180" s="196"/>
      <c r="T180" s="197"/>
      <c r="AT180" s="173" t="s">
        <v>182</v>
      </c>
      <c r="AU180" s="173" t="s">
        <v>98</v>
      </c>
      <c r="AV180" s="13" t="s">
        <v>178</v>
      </c>
      <c r="AW180" s="13" t="s">
        <v>40</v>
      </c>
      <c r="AX180" s="13" t="s">
        <v>92</v>
      </c>
      <c r="AY180" s="173" t="s">
        <v>171</v>
      </c>
    </row>
    <row r="181" spans="2:65" s="1" customFormat="1" ht="6.9" customHeight="1"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3"/>
    </row>
  </sheetData>
  <sheetProtection algorithmName="SHA-512" hashValue="qviVNAPuqf7lSmx3Cre0Bzoxz5DUzgxBQ4LvaIYQUvK+yMl5ALOguLJ+X0IXOJvPtmk5sjt/pqasg1fSSaMfgg==" saltValue="RcnBBFWdMo5oqs73y7id48CYD8UiiAHyZUukc3jx84nBHY71Zu+YzOLj+xOQNsErFzXGE9iRymoDEvhLqjrh0w==" spinCount="100000" sheet="1" objects="1" scenarios="1" formatColumns="0" formatRows="0" autoFilter="0"/>
  <autoFilter ref="C120:K180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134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136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137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1</v>
      </c>
      <c r="L16" s="33"/>
    </row>
    <row r="17" spans="2:12" s="1" customFormat="1" ht="18" customHeight="1">
      <c r="B17" s="33"/>
      <c r="E17" s="25" t="s">
        <v>138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1</v>
      </c>
      <c r="L22" s="33"/>
    </row>
    <row r="23" spans="2:12" s="1" customFormat="1" ht="18" customHeight="1">
      <c r="B23" s="33"/>
      <c r="E23" s="25" t="s">
        <v>139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1</v>
      </c>
      <c r="L25" s="33"/>
    </row>
    <row r="26" spans="2:12" s="1" customFormat="1" ht="18" customHeight="1">
      <c r="B26" s="33"/>
      <c r="E26" s="25" t="s">
        <v>140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ROUND(J130,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ROUND((SUM(BE130:BE352)),  2)</f>
        <v>0</v>
      </c>
      <c r="I35" s="97">
        <v>0.21</v>
      </c>
      <c r="J35" s="87">
        <f>ROUND(((SUM(BE130:BE352))*I35),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ROUND((SUM(BF130:BF352)),  2)</f>
        <v>0</v>
      </c>
      <c r="I36" s="97">
        <v>0.15</v>
      </c>
      <c r="J36" s="87">
        <f>ROUND(((SUM(BF130:BF352))*I36),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ROUND((SUM(BG130:BG352)),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ROUND((SUM(BH130:BH352)),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ROUND((SUM(BI130:BI352)),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134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0123-1 - ULICE SMETANOVA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25.65" customHeight="1">
      <c r="B93" s="33"/>
      <c r="C93" s="27" t="s">
        <v>30</v>
      </c>
      <c r="F93" s="25" t="str">
        <f>E17</f>
        <v>MĚSTO SUŠICE</v>
      </c>
      <c r="I93" s="27" t="s">
        <v>37</v>
      </c>
      <c r="J93" s="31" t="str">
        <f>E23</f>
        <v>MACÁN PROJEKCE DS S.R.O.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J130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J131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J132</f>
        <v>0</v>
      </c>
      <c r="L100" s="113"/>
    </row>
    <row r="101" spans="2:47" s="9" customFormat="1" ht="19.95" customHeight="1">
      <c r="B101" s="113"/>
      <c r="D101" s="114" t="s">
        <v>148</v>
      </c>
      <c r="E101" s="115"/>
      <c r="F101" s="115"/>
      <c r="G101" s="115"/>
      <c r="H101" s="115"/>
      <c r="I101" s="115"/>
      <c r="J101" s="116">
        <f>J195</f>
        <v>0</v>
      </c>
      <c r="L101" s="113"/>
    </row>
    <row r="102" spans="2:47" s="9" customFormat="1" ht="19.95" customHeight="1">
      <c r="B102" s="113"/>
      <c r="D102" s="114" t="s">
        <v>149</v>
      </c>
      <c r="E102" s="115"/>
      <c r="F102" s="115"/>
      <c r="G102" s="115"/>
      <c r="H102" s="115"/>
      <c r="I102" s="115"/>
      <c r="J102" s="116">
        <f>J198</f>
        <v>0</v>
      </c>
      <c r="L102" s="113"/>
    </row>
    <row r="103" spans="2:47" s="9" customFormat="1" ht="19.95" customHeight="1">
      <c r="B103" s="113"/>
      <c r="D103" s="114" t="s">
        <v>150</v>
      </c>
      <c r="E103" s="115"/>
      <c r="F103" s="115"/>
      <c r="G103" s="115"/>
      <c r="H103" s="115"/>
      <c r="I103" s="115"/>
      <c r="J103" s="116">
        <f>J236</f>
        <v>0</v>
      </c>
      <c r="L103" s="113"/>
    </row>
    <row r="104" spans="2:47" s="9" customFormat="1" ht="19.95" customHeight="1">
      <c r="B104" s="113"/>
      <c r="D104" s="114" t="s">
        <v>151</v>
      </c>
      <c r="E104" s="115"/>
      <c r="F104" s="115"/>
      <c r="G104" s="115"/>
      <c r="H104" s="115"/>
      <c r="I104" s="115"/>
      <c r="J104" s="116">
        <f>J267</f>
        <v>0</v>
      </c>
      <c r="L104" s="113"/>
    </row>
    <row r="105" spans="2:47" s="9" customFormat="1" ht="19.95" customHeight="1">
      <c r="B105" s="113"/>
      <c r="D105" s="114" t="s">
        <v>152</v>
      </c>
      <c r="E105" s="115"/>
      <c r="F105" s="115"/>
      <c r="G105" s="115"/>
      <c r="H105" s="115"/>
      <c r="I105" s="115"/>
      <c r="J105" s="116">
        <f>J319</f>
        <v>0</v>
      </c>
      <c r="L105" s="113"/>
    </row>
    <row r="106" spans="2:47" s="9" customFormat="1" ht="19.95" customHeight="1">
      <c r="B106" s="113"/>
      <c r="D106" s="114" t="s">
        <v>153</v>
      </c>
      <c r="E106" s="115"/>
      <c r="F106" s="115"/>
      <c r="G106" s="115"/>
      <c r="H106" s="115"/>
      <c r="I106" s="115"/>
      <c r="J106" s="116">
        <f>J344</f>
        <v>0</v>
      </c>
      <c r="L106" s="113"/>
    </row>
    <row r="107" spans="2:47" s="8" customFormat="1" ht="24.9" customHeight="1">
      <c r="B107" s="109"/>
      <c r="D107" s="110" t="s">
        <v>154</v>
      </c>
      <c r="E107" s="111"/>
      <c r="F107" s="111"/>
      <c r="G107" s="111"/>
      <c r="H107" s="111"/>
      <c r="I107" s="111"/>
      <c r="J107" s="112">
        <f>J347</f>
        <v>0</v>
      </c>
      <c r="L107" s="109"/>
    </row>
    <row r="108" spans="2:47" s="9" customFormat="1" ht="19.95" customHeight="1">
      <c r="B108" s="113"/>
      <c r="D108" s="114" t="s">
        <v>155</v>
      </c>
      <c r="E108" s="115"/>
      <c r="F108" s="115"/>
      <c r="G108" s="115"/>
      <c r="H108" s="115"/>
      <c r="I108" s="115"/>
      <c r="J108" s="116">
        <f>J348</f>
        <v>0</v>
      </c>
      <c r="L108" s="113"/>
    </row>
    <row r="109" spans="2:47" s="1" customFormat="1" ht="21.75" customHeight="1">
      <c r="B109" s="33"/>
      <c r="L109" s="33"/>
    </row>
    <row r="110" spans="2:47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3"/>
    </row>
    <row r="114" spans="2:12" s="1" customFormat="1" ht="6.9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3"/>
    </row>
    <row r="115" spans="2:12" s="1" customFormat="1" ht="24.9" customHeight="1">
      <c r="B115" s="33"/>
      <c r="C115" s="21" t="s">
        <v>156</v>
      </c>
      <c r="L115" s="33"/>
    </row>
    <row r="116" spans="2:12" s="1" customFormat="1" ht="6.9" customHeight="1">
      <c r="B116" s="33"/>
      <c r="L116" s="33"/>
    </row>
    <row r="117" spans="2:12" s="1" customFormat="1" ht="12" customHeight="1">
      <c r="B117" s="33"/>
      <c r="C117" s="27" t="s">
        <v>16</v>
      </c>
      <c r="L117" s="33"/>
    </row>
    <row r="118" spans="2:12" s="1" customFormat="1" ht="26.25" customHeight="1">
      <c r="B118" s="33"/>
      <c r="E118" s="241" t="str">
        <f>E7</f>
        <v>Sušice - stavební úpravy kanalizace a vodovodu v ul. 5. května, Smetanova a Studentská</v>
      </c>
      <c r="F118" s="242"/>
      <c r="G118" s="242"/>
      <c r="H118" s="242"/>
      <c r="L118" s="33"/>
    </row>
    <row r="119" spans="2:12" ht="12" customHeight="1">
      <c r="B119" s="20"/>
      <c r="C119" s="27" t="s">
        <v>133</v>
      </c>
      <c r="L119" s="20"/>
    </row>
    <row r="120" spans="2:12" s="1" customFormat="1" ht="16.5" customHeight="1">
      <c r="B120" s="33"/>
      <c r="E120" s="241" t="s">
        <v>134</v>
      </c>
      <c r="F120" s="240"/>
      <c r="G120" s="240"/>
      <c r="H120" s="240"/>
      <c r="L120" s="33"/>
    </row>
    <row r="121" spans="2:12" s="1" customFormat="1" ht="12" customHeight="1">
      <c r="B121" s="33"/>
      <c r="C121" s="27" t="s">
        <v>135</v>
      </c>
      <c r="L121" s="33"/>
    </row>
    <row r="122" spans="2:12" s="1" customFormat="1" ht="16.5" customHeight="1">
      <c r="B122" s="33"/>
      <c r="E122" s="235" t="str">
        <f>E11</f>
        <v>0123-1 - ULICE SMETANOVA</v>
      </c>
      <c r="F122" s="240"/>
      <c r="G122" s="240"/>
      <c r="H122" s="240"/>
      <c r="L122" s="33"/>
    </row>
    <row r="123" spans="2:12" s="1" customFormat="1" ht="6.9" customHeight="1">
      <c r="B123" s="33"/>
      <c r="L123" s="33"/>
    </row>
    <row r="124" spans="2:12" s="1" customFormat="1" ht="12" customHeight="1">
      <c r="B124" s="33"/>
      <c r="C124" s="27" t="s">
        <v>22</v>
      </c>
      <c r="F124" s="25" t="str">
        <f>F14</f>
        <v>SUŠICE</v>
      </c>
      <c r="I124" s="27" t="s">
        <v>24</v>
      </c>
      <c r="J124" s="53" t="str">
        <f>IF(J14="","",J14)</f>
        <v>30. 1. 2023</v>
      </c>
      <c r="L124" s="33"/>
    </row>
    <row r="125" spans="2:12" s="1" customFormat="1" ht="6.9" customHeight="1">
      <c r="B125" s="33"/>
      <c r="L125" s="33"/>
    </row>
    <row r="126" spans="2:12" s="1" customFormat="1" ht="25.65" customHeight="1">
      <c r="B126" s="33"/>
      <c r="C126" s="27" t="s">
        <v>30</v>
      </c>
      <c r="F126" s="25" t="str">
        <f>E17</f>
        <v>MĚSTO SUŠICE</v>
      </c>
      <c r="I126" s="27" t="s">
        <v>37</v>
      </c>
      <c r="J126" s="31" t="str">
        <f>E23</f>
        <v>MACÁN PROJEKCE DS S.R.O.</v>
      </c>
      <c r="L126" s="33"/>
    </row>
    <row r="127" spans="2:12" s="1" customFormat="1" ht="15.15" customHeight="1">
      <c r="B127" s="33"/>
      <c r="C127" s="27" t="s">
        <v>35</v>
      </c>
      <c r="F127" s="25" t="str">
        <f>IF(E20="","",E20)</f>
        <v>Vyplň údaj</v>
      </c>
      <c r="I127" s="27" t="s">
        <v>41</v>
      </c>
      <c r="J127" s="31" t="str">
        <f>E26</f>
        <v xml:space="preserve"> </v>
      </c>
      <c r="L127" s="33"/>
    </row>
    <row r="128" spans="2:12" s="1" customFormat="1" ht="10.35" customHeight="1">
      <c r="B128" s="33"/>
      <c r="L128" s="33"/>
    </row>
    <row r="129" spans="2:65" s="10" customFormat="1" ht="29.25" customHeight="1">
      <c r="B129" s="117"/>
      <c r="C129" s="118" t="s">
        <v>157</v>
      </c>
      <c r="D129" s="119" t="s">
        <v>70</v>
      </c>
      <c r="E129" s="119" t="s">
        <v>66</v>
      </c>
      <c r="F129" s="119" t="s">
        <v>67</v>
      </c>
      <c r="G129" s="119" t="s">
        <v>158</v>
      </c>
      <c r="H129" s="119" t="s">
        <v>159</v>
      </c>
      <c r="I129" s="119" t="s">
        <v>160</v>
      </c>
      <c r="J129" s="119" t="s">
        <v>143</v>
      </c>
      <c r="K129" s="120" t="s">
        <v>161</v>
      </c>
      <c r="L129" s="117"/>
      <c r="M129" s="60" t="s">
        <v>1</v>
      </c>
      <c r="N129" s="61" t="s">
        <v>49</v>
      </c>
      <c r="O129" s="61" t="s">
        <v>162</v>
      </c>
      <c r="P129" s="61" t="s">
        <v>163</v>
      </c>
      <c r="Q129" s="61" t="s">
        <v>164</v>
      </c>
      <c r="R129" s="61" t="s">
        <v>165</v>
      </c>
      <c r="S129" s="61" t="s">
        <v>166</v>
      </c>
      <c r="T129" s="62" t="s">
        <v>167</v>
      </c>
    </row>
    <row r="130" spans="2:65" s="1" customFormat="1" ht="22.8" customHeight="1">
      <c r="B130" s="33"/>
      <c r="C130" s="65" t="s">
        <v>168</v>
      </c>
      <c r="J130" s="121">
        <f>BK130</f>
        <v>0</v>
      </c>
      <c r="L130" s="33"/>
      <c r="M130" s="63"/>
      <c r="N130" s="54"/>
      <c r="O130" s="54"/>
      <c r="P130" s="122">
        <f>P131+P347</f>
        <v>0</v>
      </c>
      <c r="Q130" s="54"/>
      <c r="R130" s="122">
        <f>R131+R347</f>
        <v>860.58805999999981</v>
      </c>
      <c r="S130" s="54"/>
      <c r="T130" s="123">
        <f>T131+T347</f>
        <v>661.48599999999999</v>
      </c>
      <c r="AT130" s="17" t="s">
        <v>84</v>
      </c>
      <c r="AU130" s="17" t="s">
        <v>145</v>
      </c>
      <c r="BK130" s="124">
        <f>BK131+BK347</f>
        <v>0</v>
      </c>
    </row>
    <row r="131" spans="2:65" s="11" customFormat="1" ht="25.95" customHeight="1">
      <c r="B131" s="125"/>
      <c r="D131" s="126" t="s">
        <v>84</v>
      </c>
      <c r="E131" s="127" t="s">
        <v>169</v>
      </c>
      <c r="F131" s="127" t="s">
        <v>170</v>
      </c>
      <c r="I131" s="128"/>
      <c r="J131" s="129">
        <f>BK131</f>
        <v>0</v>
      </c>
      <c r="L131" s="125"/>
      <c r="M131" s="130"/>
      <c r="P131" s="131">
        <f>P132+P195+P198+P236+P267+P319+P344</f>
        <v>0</v>
      </c>
      <c r="R131" s="131">
        <f>R132+R195+R198+R236+R267+R319+R344</f>
        <v>860.58805999999981</v>
      </c>
      <c r="T131" s="132">
        <f>T132+T195+T198+T236+T267+T319+T344</f>
        <v>661.48599999999999</v>
      </c>
      <c r="AR131" s="126" t="s">
        <v>92</v>
      </c>
      <c r="AT131" s="133" t="s">
        <v>84</v>
      </c>
      <c r="AU131" s="133" t="s">
        <v>85</v>
      </c>
      <c r="AY131" s="126" t="s">
        <v>171</v>
      </c>
      <c r="BK131" s="134">
        <f>BK132+BK195+BK198+BK236+BK267+BK319+BK344</f>
        <v>0</v>
      </c>
    </row>
    <row r="132" spans="2:65" s="11" customFormat="1" ht="22.8" customHeight="1">
      <c r="B132" s="125"/>
      <c r="D132" s="126" t="s">
        <v>84</v>
      </c>
      <c r="E132" s="135" t="s">
        <v>92</v>
      </c>
      <c r="F132" s="135" t="s">
        <v>172</v>
      </c>
      <c r="I132" s="128"/>
      <c r="J132" s="136">
        <f>BK132</f>
        <v>0</v>
      </c>
      <c r="L132" s="125"/>
      <c r="M132" s="130"/>
      <c r="P132" s="131">
        <f>SUM(P133:P194)</f>
        <v>0</v>
      </c>
      <c r="R132" s="131">
        <f>SUM(R133:R194)</f>
        <v>642.39559999999983</v>
      </c>
      <c r="T132" s="132">
        <f>SUM(T133:T194)</f>
        <v>661.24</v>
      </c>
      <c r="AR132" s="126" t="s">
        <v>92</v>
      </c>
      <c r="AT132" s="133" t="s">
        <v>84</v>
      </c>
      <c r="AU132" s="133" t="s">
        <v>92</v>
      </c>
      <c r="AY132" s="126" t="s">
        <v>171</v>
      </c>
      <c r="BK132" s="134">
        <f>SUM(BK133:BK194)</f>
        <v>0</v>
      </c>
    </row>
    <row r="133" spans="2:65" s="1" customFormat="1" ht="24.15" customHeight="1">
      <c r="B133" s="33"/>
      <c r="C133" s="137" t="s">
        <v>92</v>
      </c>
      <c r="D133" s="137" t="s">
        <v>173</v>
      </c>
      <c r="E133" s="138" t="s">
        <v>174</v>
      </c>
      <c r="F133" s="139" t="s">
        <v>175</v>
      </c>
      <c r="G133" s="140" t="s">
        <v>176</v>
      </c>
      <c r="H133" s="141">
        <v>546</v>
      </c>
      <c r="I133" s="142"/>
      <c r="J133" s="143">
        <f>ROUND(I133*H133,2)</f>
        <v>0</v>
      </c>
      <c r="K133" s="139" t="s">
        <v>177</v>
      </c>
      <c r="L133" s="33"/>
      <c r="M133" s="144" t="s">
        <v>1</v>
      </c>
      <c r="N133" s="145" t="s">
        <v>50</v>
      </c>
      <c r="P133" s="146">
        <f>O133*H133</f>
        <v>0</v>
      </c>
      <c r="Q133" s="146">
        <v>0</v>
      </c>
      <c r="R133" s="146">
        <f>Q133*H133</f>
        <v>0</v>
      </c>
      <c r="S133" s="146">
        <v>0.22</v>
      </c>
      <c r="T133" s="147">
        <f>S133*H133</f>
        <v>120.12</v>
      </c>
      <c r="AR133" s="148" t="s">
        <v>178</v>
      </c>
      <c r="AT133" s="148" t="s">
        <v>173</v>
      </c>
      <c r="AU133" s="148" t="s">
        <v>98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92</v>
      </c>
      <c r="BK133" s="149">
        <f>ROUND(I133*H133,2)</f>
        <v>0</v>
      </c>
      <c r="BL133" s="17" t="s">
        <v>178</v>
      </c>
      <c r="BM133" s="148" t="s">
        <v>179</v>
      </c>
    </row>
    <row r="134" spans="2:65" s="1" customFormat="1" ht="38.4">
      <c r="B134" s="33"/>
      <c r="D134" s="150" t="s">
        <v>180</v>
      </c>
      <c r="F134" s="151" t="s">
        <v>181</v>
      </c>
      <c r="I134" s="152"/>
      <c r="L134" s="33"/>
      <c r="M134" s="153"/>
      <c r="T134" s="57"/>
      <c r="AT134" s="17" t="s">
        <v>180</v>
      </c>
      <c r="AU134" s="17" t="s">
        <v>98</v>
      </c>
    </row>
    <row r="135" spans="2:65" s="12" customFormat="1">
      <c r="B135" s="154"/>
      <c r="D135" s="150" t="s">
        <v>182</v>
      </c>
      <c r="E135" s="155" t="s">
        <v>1</v>
      </c>
      <c r="F135" s="156" t="s">
        <v>183</v>
      </c>
      <c r="H135" s="157">
        <v>546</v>
      </c>
      <c r="I135" s="158"/>
      <c r="L135" s="154"/>
      <c r="M135" s="159"/>
      <c r="T135" s="160"/>
      <c r="AT135" s="155" t="s">
        <v>182</v>
      </c>
      <c r="AU135" s="155" t="s">
        <v>98</v>
      </c>
      <c r="AV135" s="12" t="s">
        <v>98</v>
      </c>
      <c r="AW135" s="12" t="s">
        <v>40</v>
      </c>
      <c r="AX135" s="12" t="s">
        <v>92</v>
      </c>
      <c r="AY135" s="155" t="s">
        <v>171</v>
      </c>
    </row>
    <row r="136" spans="2:65" s="1" customFormat="1" ht="24.15" customHeight="1">
      <c r="B136" s="33"/>
      <c r="C136" s="137" t="s">
        <v>98</v>
      </c>
      <c r="D136" s="137" t="s">
        <v>173</v>
      </c>
      <c r="E136" s="138" t="s">
        <v>184</v>
      </c>
      <c r="F136" s="139" t="s">
        <v>185</v>
      </c>
      <c r="G136" s="140" t="s">
        <v>176</v>
      </c>
      <c r="H136" s="141">
        <v>879</v>
      </c>
      <c r="I136" s="142"/>
      <c r="J136" s="143">
        <f>ROUND(I136*H136,2)</f>
        <v>0</v>
      </c>
      <c r="K136" s="139" t="s">
        <v>177</v>
      </c>
      <c r="L136" s="33"/>
      <c r="M136" s="144" t="s">
        <v>1</v>
      </c>
      <c r="N136" s="145" t="s">
        <v>50</v>
      </c>
      <c r="P136" s="146">
        <f>O136*H136</f>
        <v>0</v>
      </c>
      <c r="Q136" s="146">
        <v>0</v>
      </c>
      <c r="R136" s="146">
        <f>Q136*H136</f>
        <v>0</v>
      </c>
      <c r="S136" s="146">
        <v>0.28999999999999998</v>
      </c>
      <c r="T136" s="147">
        <f>S136*H136</f>
        <v>254.91</v>
      </c>
      <c r="AR136" s="148" t="s">
        <v>178</v>
      </c>
      <c r="AT136" s="148" t="s">
        <v>173</v>
      </c>
      <c r="AU136" s="148" t="s">
        <v>98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92</v>
      </c>
      <c r="BK136" s="149">
        <f>ROUND(I136*H136,2)</f>
        <v>0</v>
      </c>
      <c r="BL136" s="17" t="s">
        <v>178</v>
      </c>
      <c r="BM136" s="148" t="s">
        <v>186</v>
      </c>
    </row>
    <row r="137" spans="2:65" s="1" customFormat="1" ht="38.4">
      <c r="B137" s="33"/>
      <c r="D137" s="150" t="s">
        <v>180</v>
      </c>
      <c r="F137" s="151" t="s">
        <v>187</v>
      </c>
      <c r="I137" s="152"/>
      <c r="L137" s="33"/>
      <c r="M137" s="153"/>
      <c r="T137" s="57"/>
      <c r="AT137" s="17" t="s">
        <v>180</v>
      </c>
      <c r="AU137" s="17" t="s">
        <v>98</v>
      </c>
    </row>
    <row r="138" spans="2:65" s="1" customFormat="1" ht="19.2">
      <c r="B138" s="33"/>
      <c r="D138" s="150" t="s">
        <v>188</v>
      </c>
      <c r="F138" s="161" t="s">
        <v>189</v>
      </c>
      <c r="I138" s="152"/>
      <c r="L138" s="33"/>
      <c r="M138" s="153"/>
      <c r="T138" s="57"/>
      <c r="AT138" s="17" t="s">
        <v>188</v>
      </c>
      <c r="AU138" s="17" t="s">
        <v>98</v>
      </c>
    </row>
    <row r="139" spans="2:65" s="1" customFormat="1" ht="33" customHeight="1">
      <c r="B139" s="33"/>
      <c r="C139" s="137" t="s">
        <v>190</v>
      </c>
      <c r="D139" s="137" t="s">
        <v>173</v>
      </c>
      <c r="E139" s="138" t="s">
        <v>191</v>
      </c>
      <c r="F139" s="139" t="s">
        <v>192</v>
      </c>
      <c r="G139" s="140" t="s">
        <v>176</v>
      </c>
      <c r="H139" s="141">
        <v>879</v>
      </c>
      <c r="I139" s="142"/>
      <c r="J139" s="143">
        <f>ROUND(I139*H139,2)</f>
        <v>0</v>
      </c>
      <c r="K139" s="139" t="s">
        <v>177</v>
      </c>
      <c r="L139" s="33"/>
      <c r="M139" s="144" t="s">
        <v>1</v>
      </c>
      <c r="N139" s="145" t="s">
        <v>50</v>
      </c>
      <c r="P139" s="146">
        <f>O139*H139</f>
        <v>0</v>
      </c>
      <c r="Q139" s="146">
        <v>1.6000000000000001E-4</v>
      </c>
      <c r="R139" s="146">
        <f>Q139*H139</f>
        <v>0.14064000000000002</v>
      </c>
      <c r="S139" s="146">
        <v>0.23</v>
      </c>
      <c r="T139" s="147">
        <f>S139*H139</f>
        <v>202.17000000000002</v>
      </c>
      <c r="AR139" s="148" t="s">
        <v>178</v>
      </c>
      <c r="AT139" s="148" t="s">
        <v>173</v>
      </c>
      <c r="AU139" s="148" t="s">
        <v>98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92</v>
      </c>
      <c r="BK139" s="149">
        <f>ROUND(I139*H139,2)</f>
        <v>0</v>
      </c>
      <c r="BL139" s="17" t="s">
        <v>178</v>
      </c>
      <c r="BM139" s="148" t="s">
        <v>193</v>
      </c>
    </row>
    <row r="140" spans="2:65" s="1" customFormat="1" ht="38.4">
      <c r="B140" s="33"/>
      <c r="D140" s="150" t="s">
        <v>180</v>
      </c>
      <c r="F140" s="151" t="s">
        <v>194</v>
      </c>
      <c r="I140" s="152"/>
      <c r="L140" s="33"/>
      <c r="M140" s="153"/>
      <c r="T140" s="57"/>
      <c r="AT140" s="17" t="s">
        <v>180</v>
      </c>
      <c r="AU140" s="17" t="s">
        <v>98</v>
      </c>
    </row>
    <row r="141" spans="2:65" s="1" customFormat="1" ht="16.5" customHeight="1">
      <c r="B141" s="33"/>
      <c r="C141" s="137" t="s">
        <v>178</v>
      </c>
      <c r="D141" s="137" t="s">
        <v>173</v>
      </c>
      <c r="E141" s="138" t="s">
        <v>195</v>
      </c>
      <c r="F141" s="139" t="s">
        <v>196</v>
      </c>
      <c r="G141" s="140" t="s">
        <v>197</v>
      </c>
      <c r="H141" s="141">
        <v>392</v>
      </c>
      <c r="I141" s="142"/>
      <c r="J141" s="143">
        <f>ROUND(I141*H141,2)</f>
        <v>0</v>
      </c>
      <c r="K141" s="139" t="s">
        <v>177</v>
      </c>
      <c r="L141" s="33"/>
      <c r="M141" s="144" t="s">
        <v>1</v>
      </c>
      <c r="N141" s="145" t="s">
        <v>50</v>
      </c>
      <c r="P141" s="146">
        <f>O141*H141</f>
        <v>0</v>
      </c>
      <c r="Q141" s="146">
        <v>0</v>
      </c>
      <c r="R141" s="146">
        <f>Q141*H141</f>
        <v>0</v>
      </c>
      <c r="S141" s="146">
        <v>0.20499999999999999</v>
      </c>
      <c r="T141" s="147">
        <f>S141*H141</f>
        <v>80.36</v>
      </c>
      <c r="AR141" s="148" t="s">
        <v>178</v>
      </c>
      <c r="AT141" s="148" t="s">
        <v>173</v>
      </c>
      <c r="AU141" s="148" t="s">
        <v>98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92</v>
      </c>
      <c r="BK141" s="149">
        <f>ROUND(I141*H141,2)</f>
        <v>0</v>
      </c>
      <c r="BL141" s="17" t="s">
        <v>178</v>
      </c>
      <c r="BM141" s="148" t="s">
        <v>198</v>
      </c>
    </row>
    <row r="142" spans="2:65" s="1" customFormat="1" ht="28.8">
      <c r="B142" s="33"/>
      <c r="D142" s="150" t="s">
        <v>180</v>
      </c>
      <c r="F142" s="151" t="s">
        <v>199</v>
      </c>
      <c r="I142" s="152"/>
      <c r="L142" s="33"/>
      <c r="M142" s="153"/>
      <c r="T142" s="57"/>
      <c r="AT142" s="17" t="s">
        <v>180</v>
      </c>
      <c r="AU142" s="17" t="s">
        <v>98</v>
      </c>
    </row>
    <row r="143" spans="2:65" s="1" customFormat="1" ht="19.2">
      <c r="B143" s="33"/>
      <c r="D143" s="150" t="s">
        <v>188</v>
      </c>
      <c r="F143" s="161" t="s">
        <v>200</v>
      </c>
      <c r="I143" s="152"/>
      <c r="L143" s="33"/>
      <c r="M143" s="153"/>
      <c r="T143" s="57"/>
      <c r="AT143" s="17" t="s">
        <v>188</v>
      </c>
      <c r="AU143" s="17" t="s">
        <v>98</v>
      </c>
    </row>
    <row r="144" spans="2:65" s="12" customFormat="1">
      <c r="B144" s="154"/>
      <c r="D144" s="150" t="s">
        <v>182</v>
      </c>
      <c r="E144" s="155" t="s">
        <v>1</v>
      </c>
      <c r="F144" s="156" t="s">
        <v>201</v>
      </c>
      <c r="H144" s="157">
        <v>392</v>
      </c>
      <c r="I144" s="158"/>
      <c r="L144" s="154"/>
      <c r="M144" s="159"/>
      <c r="T144" s="160"/>
      <c r="AT144" s="155" t="s">
        <v>182</v>
      </c>
      <c r="AU144" s="155" t="s">
        <v>98</v>
      </c>
      <c r="AV144" s="12" t="s">
        <v>98</v>
      </c>
      <c r="AW144" s="12" t="s">
        <v>40</v>
      </c>
      <c r="AX144" s="12" t="s">
        <v>92</v>
      </c>
      <c r="AY144" s="155" t="s">
        <v>171</v>
      </c>
    </row>
    <row r="145" spans="2:65" s="1" customFormat="1" ht="16.5" customHeight="1">
      <c r="B145" s="33"/>
      <c r="C145" s="137" t="s">
        <v>202</v>
      </c>
      <c r="D145" s="137" t="s">
        <v>173</v>
      </c>
      <c r="E145" s="138" t="s">
        <v>203</v>
      </c>
      <c r="F145" s="139" t="s">
        <v>204</v>
      </c>
      <c r="G145" s="140" t="s">
        <v>197</v>
      </c>
      <c r="H145" s="141">
        <v>92</v>
      </c>
      <c r="I145" s="142"/>
      <c r="J145" s="143">
        <f>ROUND(I145*H145,2)</f>
        <v>0</v>
      </c>
      <c r="K145" s="139" t="s">
        <v>177</v>
      </c>
      <c r="L145" s="33"/>
      <c r="M145" s="144" t="s">
        <v>1</v>
      </c>
      <c r="N145" s="145" t="s">
        <v>50</v>
      </c>
      <c r="P145" s="146">
        <f>O145*H145</f>
        <v>0</v>
      </c>
      <c r="Q145" s="146">
        <v>0</v>
      </c>
      <c r="R145" s="146">
        <f>Q145*H145</f>
        <v>0</v>
      </c>
      <c r="S145" s="146">
        <v>0.04</v>
      </c>
      <c r="T145" s="147">
        <f>S145*H145</f>
        <v>3.68</v>
      </c>
      <c r="AR145" s="148" t="s">
        <v>178</v>
      </c>
      <c r="AT145" s="148" t="s">
        <v>173</v>
      </c>
      <c r="AU145" s="148" t="s">
        <v>98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92</v>
      </c>
      <c r="BK145" s="149">
        <f>ROUND(I145*H145,2)</f>
        <v>0</v>
      </c>
      <c r="BL145" s="17" t="s">
        <v>178</v>
      </c>
      <c r="BM145" s="148" t="s">
        <v>205</v>
      </c>
    </row>
    <row r="146" spans="2:65" s="1" customFormat="1" ht="28.8">
      <c r="B146" s="33"/>
      <c r="D146" s="150" t="s">
        <v>180</v>
      </c>
      <c r="F146" s="151" t="s">
        <v>206</v>
      </c>
      <c r="I146" s="152"/>
      <c r="L146" s="33"/>
      <c r="M146" s="153"/>
      <c r="T146" s="57"/>
      <c r="AT146" s="17" t="s">
        <v>180</v>
      </c>
      <c r="AU146" s="17" t="s">
        <v>98</v>
      </c>
    </row>
    <row r="147" spans="2:65" s="1" customFormat="1" ht="24.15" customHeight="1">
      <c r="B147" s="33"/>
      <c r="C147" s="137" t="s">
        <v>207</v>
      </c>
      <c r="D147" s="137" t="s">
        <v>173</v>
      </c>
      <c r="E147" s="138" t="s">
        <v>208</v>
      </c>
      <c r="F147" s="139" t="s">
        <v>209</v>
      </c>
      <c r="G147" s="140" t="s">
        <v>197</v>
      </c>
      <c r="H147" s="141">
        <v>15</v>
      </c>
      <c r="I147" s="142"/>
      <c r="J147" s="143">
        <f>ROUND(I147*H147,2)</f>
        <v>0</v>
      </c>
      <c r="K147" s="139" t="s">
        <v>177</v>
      </c>
      <c r="L147" s="33"/>
      <c r="M147" s="144" t="s">
        <v>1</v>
      </c>
      <c r="N147" s="145" t="s">
        <v>50</v>
      </c>
      <c r="P147" s="146">
        <f>O147*H147</f>
        <v>0</v>
      </c>
      <c r="Q147" s="146">
        <v>3.6900000000000002E-2</v>
      </c>
      <c r="R147" s="146">
        <f>Q147*H147</f>
        <v>0.55349999999999999</v>
      </c>
      <c r="S147" s="146">
        <v>0</v>
      </c>
      <c r="T147" s="147">
        <f>S147*H147</f>
        <v>0</v>
      </c>
      <c r="AR147" s="148" t="s">
        <v>178</v>
      </c>
      <c r="AT147" s="148" t="s">
        <v>173</v>
      </c>
      <c r="AU147" s="148" t="s">
        <v>98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92</v>
      </c>
      <c r="BK147" s="149">
        <f>ROUND(I147*H147,2)</f>
        <v>0</v>
      </c>
      <c r="BL147" s="17" t="s">
        <v>178</v>
      </c>
      <c r="BM147" s="148" t="s">
        <v>210</v>
      </c>
    </row>
    <row r="148" spans="2:65" s="1" customFormat="1" ht="57.6">
      <c r="B148" s="33"/>
      <c r="D148" s="150" t="s">
        <v>180</v>
      </c>
      <c r="F148" s="151" t="s">
        <v>211</v>
      </c>
      <c r="I148" s="152"/>
      <c r="L148" s="33"/>
      <c r="M148" s="153"/>
      <c r="T148" s="57"/>
      <c r="AT148" s="17" t="s">
        <v>180</v>
      </c>
      <c r="AU148" s="17" t="s">
        <v>98</v>
      </c>
    </row>
    <row r="149" spans="2:65" s="1" customFormat="1" ht="37.799999999999997" customHeight="1">
      <c r="B149" s="33"/>
      <c r="C149" s="137" t="s">
        <v>212</v>
      </c>
      <c r="D149" s="137" t="s">
        <v>173</v>
      </c>
      <c r="E149" s="138" t="s">
        <v>213</v>
      </c>
      <c r="F149" s="139" t="s">
        <v>214</v>
      </c>
      <c r="G149" s="140" t="s">
        <v>215</v>
      </c>
      <c r="H149" s="141">
        <v>369.3</v>
      </c>
      <c r="I149" s="142"/>
      <c r="J149" s="143">
        <f>ROUND(I149*H149,2)</f>
        <v>0</v>
      </c>
      <c r="K149" s="139" t="s">
        <v>177</v>
      </c>
      <c r="L149" s="33"/>
      <c r="M149" s="144" t="s">
        <v>1</v>
      </c>
      <c r="N149" s="145" t="s">
        <v>50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178</v>
      </c>
      <c r="AT149" s="148" t="s">
        <v>173</v>
      </c>
      <c r="AU149" s="148" t="s">
        <v>98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92</v>
      </c>
      <c r="BK149" s="149">
        <f>ROUND(I149*H149,2)</f>
        <v>0</v>
      </c>
      <c r="BL149" s="17" t="s">
        <v>178</v>
      </c>
      <c r="BM149" s="148" t="s">
        <v>216</v>
      </c>
    </row>
    <row r="150" spans="2:65" s="1" customFormat="1" ht="19.2">
      <c r="B150" s="33"/>
      <c r="D150" s="150" t="s">
        <v>180</v>
      </c>
      <c r="F150" s="151" t="s">
        <v>217</v>
      </c>
      <c r="I150" s="152"/>
      <c r="L150" s="33"/>
      <c r="M150" s="153"/>
      <c r="T150" s="57"/>
      <c r="AT150" s="17" t="s">
        <v>180</v>
      </c>
      <c r="AU150" s="17" t="s">
        <v>98</v>
      </c>
    </row>
    <row r="151" spans="2:65" s="12" customFormat="1">
      <c r="B151" s="154"/>
      <c r="D151" s="150" t="s">
        <v>182</v>
      </c>
      <c r="E151" s="155" t="s">
        <v>1</v>
      </c>
      <c r="F151" s="156" t="s">
        <v>218</v>
      </c>
      <c r="H151" s="157">
        <v>369.3</v>
      </c>
      <c r="I151" s="158"/>
      <c r="L151" s="154"/>
      <c r="M151" s="159"/>
      <c r="T151" s="160"/>
      <c r="AT151" s="155" t="s">
        <v>182</v>
      </c>
      <c r="AU151" s="155" t="s">
        <v>98</v>
      </c>
      <c r="AV151" s="12" t="s">
        <v>98</v>
      </c>
      <c r="AW151" s="12" t="s">
        <v>40</v>
      </c>
      <c r="AX151" s="12" t="s">
        <v>92</v>
      </c>
      <c r="AY151" s="155" t="s">
        <v>171</v>
      </c>
    </row>
    <row r="152" spans="2:65" s="1" customFormat="1" ht="37.799999999999997" customHeight="1">
      <c r="B152" s="33"/>
      <c r="C152" s="137" t="s">
        <v>219</v>
      </c>
      <c r="D152" s="137" t="s">
        <v>173</v>
      </c>
      <c r="E152" s="138" t="s">
        <v>213</v>
      </c>
      <c r="F152" s="139" t="s">
        <v>214</v>
      </c>
      <c r="G152" s="140" t="s">
        <v>215</v>
      </c>
      <c r="H152" s="141">
        <v>326</v>
      </c>
      <c r="I152" s="142"/>
      <c r="J152" s="143">
        <f>ROUND(I152*H152,2)</f>
        <v>0</v>
      </c>
      <c r="K152" s="139" t="s">
        <v>177</v>
      </c>
      <c r="L152" s="33"/>
      <c r="M152" s="144" t="s">
        <v>1</v>
      </c>
      <c r="N152" s="145" t="s">
        <v>50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178</v>
      </c>
      <c r="AT152" s="148" t="s">
        <v>173</v>
      </c>
      <c r="AU152" s="148" t="s">
        <v>98</v>
      </c>
      <c r="AY152" s="17" t="s">
        <v>171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92</v>
      </c>
      <c r="BK152" s="149">
        <f>ROUND(I152*H152,2)</f>
        <v>0</v>
      </c>
      <c r="BL152" s="17" t="s">
        <v>178</v>
      </c>
      <c r="BM152" s="148" t="s">
        <v>220</v>
      </c>
    </row>
    <row r="153" spans="2:65" s="1" customFormat="1" ht="19.2">
      <c r="B153" s="33"/>
      <c r="D153" s="150" t="s">
        <v>180</v>
      </c>
      <c r="F153" s="151" t="s">
        <v>217</v>
      </c>
      <c r="I153" s="152"/>
      <c r="L153" s="33"/>
      <c r="M153" s="153"/>
      <c r="T153" s="57"/>
      <c r="AT153" s="17" t="s">
        <v>180</v>
      </c>
      <c r="AU153" s="17" t="s">
        <v>98</v>
      </c>
    </row>
    <row r="154" spans="2:65" s="1" customFormat="1" ht="19.2">
      <c r="B154" s="33"/>
      <c r="D154" s="150" t="s">
        <v>188</v>
      </c>
      <c r="F154" s="161" t="s">
        <v>221</v>
      </c>
      <c r="I154" s="152"/>
      <c r="L154" s="33"/>
      <c r="M154" s="153"/>
      <c r="T154" s="57"/>
      <c r="AT154" s="17" t="s">
        <v>188</v>
      </c>
      <c r="AU154" s="17" t="s">
        <v>98</v>
      </c>
    </row>
    <row r="155" spans="2:65" s="12" customFormat="1">
      <c r="B155" s="154"/>
      <c r="D155" s="150" t="s">
        <v>182</v>
      </c>
      <c r="E155" s="155" t="s">
        <v>1</v>
      </c>
      <c r="F155" s="156" t="s">
        <v>222</v>
      </c>
      <c r="H155" s="157">
        <v>326</v>
      </c>
      <c r="I155" s="158"/>
      <c r="L155" s="154"/>
      <c r="M155" s="159"/>
      <c r="T155" s="160"/>
      <c r="AT155" s="155" t="s">
        <v>182</v>
      </c>
      <c r="AU155" s="155" t="s">
        <v>98</v>
      </c>
      <c r="AV155" s="12" t="s">
        <v>98</v>
      </c>
      <c r="AW155" s="12" t="s">
        <v>40</v>
      </c>
      <c r="AX155" s="12" t="s">
        <v>92</v>
      </c>
      <c r="AY155" s="155" t="s">
        <v>171</v>
      </c>
    </row>
    <row r="156" spans="2:65" s="1" customFormat="1" ht="33" customHeight="1">
      <c r="B156" s="33"/>
      <c r="C156" s="137" t="s">
        <v>223</v>
      </c>
      <c r="D156" s="137" t="s">
        <v>173</v>
      </c>
      <c r="E156" s="138" t="s">
        <v>224</v>
      </c>
      <c r="F156" s="139" t="s">
        <v>225</v>
      </c>
      <c r="G156" s="140" t="s">
        <v>215</v>
      </c>
      <c r="H156" s="141">
        <v>64</v>
      </c>
      <c r="I156" s="142"/>
      <c r="J156" s="143">
        <f>ROUND(I156*H156,2)</f>
        <v>0</v>
      </c>
      <c r="K156" s="139" t="s">
        <v>177</v>
      </c>
      <c r="L156" s="33"/>
      <c r="M156" s="144" t="s">
        <v>1</v>
      </c>
      <c r="N156" s="145" t="s">
        <v>50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178</v>
      </c>
      <c r="AT156" s="148" t="s">
        <v>173</v>
      </c>
      <c r="AU156" s="148" t="s">
        <v>98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92</v>
      </c>
      <c r="BK156" s="149">
        <f>ROUND(I156*H156,2)</f>
        <v>0</v>
      </c>
      <c r="BL156" s="17" t="s">
        <v>178</v>
      </c>
      <c r="BM156" s="148" t="s">
        <v>226</v>
      </c>
    </row>
    <row r="157" spans="2:65" s="1" customFormat="1" ht="28.8">
      <c r="B157" s="33"/>
      <c r="D157" s="150" t="s">
        <v>180</v>
      </c>
      <c r="F157" s="151" t="s">
        <v>227</v>
      </c>
      <c r="I157" s="152"/>
      <c r="L157" s="33"/>
      <c r="M157" s="153"/>
      <c r="T157" s="57"/>
      <c r="AT157" s="17" t="s">
        <v>180</v>
      </c>
      <c r="AU157" s="17" t="s">
        <v>98</v>
      </c>
    </row>
    <row r="158" spans="2:65" s="1" customFormat="1" ht="19.2">
      <c r="B158" s="33"/>
      <c r="D158" s="150" t="s">
        <v>188</v>
      </c>
      <c r="F158" s="161" t="s">
        <v>228</v>
      </c>
      <c r="I158" s="152"/>
      <c r="L158" s="33"/>
      <c r="M158" s="153"/>
      <c r="T158" s="57"/>
      <c r="AT158" s="17" t="s">
        <v>188</v>
      </c>
      <c r="AU158" s="17" t="s">
        <v>98</v>
      </c>
    </row>
    <row r="159" spans="2:65" s="12" customFormat="1">
      <c r="B159" s="154"/>
      <c r="D159" s="150" t="s">
        <v>182</v>
      </c>
      <c r="E159" s="155" t="s">
        <v>1</v>
      </c>
      <c r="F159" s="156" t="s">
        <v>229</v>
      </c>
      <c r="H159" s="157">
        <v>64</v>
      </c>
      <c r="I159" s="158"/>
      <c r="L159" s="154"/>
      <c r="M159" s="159"/>
      <c r="T159" s="160"/>
      <c r="AT159" s="155" t="s">
        <v>182</v>
      </c>
      <c r="AU159" s="155" t="s">
        <v>98</v>
      </c>
      <c r="AV159" s="12" t="s">
        <v>98</v>
      </c>
      <c r="AW159" s="12" t="s">
        <v>40</v>
      </c>
      <c r="AX159" s="12" t="s">
        <v>92</v>
      </c>
      <c r="AY159" s="155" t="s">
        <v>171</v>
      </c>
    </row>
    <row r="160" spans="2:65" s="1" customFormat="1" ht="33" customHeight="1">
      <c r="B160" s="33"/>
      <c r="C160" s="137" t="s">
        <v>230</v>
      </c>
      <c r="D160" s="137" t="s">
        <v>173</v>
      </c>
      <c r="E160" s="138" t="s">
        <v>231</v>
      </c>
      <c r="F160" s="139" t="s">
        <v>232</v>
      </c>
      <c r="G160" s="140" t="s">
        <v>215</v>
      </c>
      <c r="H160" s="141">
        <v>43</v>
      </c>
      <c r="I160" s="142"/>
      <c r="J160" s="143">
        <f>ROUND(I160*H160,2)</f>
        <v>0</v>
      </c>
      <c r="K160" s="139" t="s">
        <v>177</v>
      </c>
      <c r="L160" s="33"/>
      <c r="M160" s="144" t="s">
        <v>1</v>
      </c>
      <c r="N160" s="145" t="s">
        <v>50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178</v>
      </c>
      <c r="AT160" s="148" t="s">
        <v>173</v>
      </c>
      <c r="AU160" s="148" t="s">
        <v>98</v>
      </c>
      <c r="AY160" s="17" t="s">
        <v>171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92</v>
      </c>
      <c r="BK160" s="149">
        <f>ROUND(I160*H160,2)</f>
        <v>0</v>
      </c>
      <c r="BL160" s="17" t="s">
        <v>178</v>
      </c>
      <c r="BM160" s="148" t="s">
        <v>233</v>
      </c>
    </row>
    <row r="161" spans="2:65" s="1" customFormat="1" ht="28.8">
      <c r="B161" s="33"/>
      <c r="D161" s="150" t="s">
        <v>180</v>
      </c>
      <c r="F161" s="151" t="s">
        <v>234</v>
      </c>
      <c r="I161" s="152"/>
      <c r="L161" s="33"/>
      <c r="M161" s="153"/>
      <c r="T161" s="57"/>
      <c r="AT161" s="17" t="s">
        <v>180</v>
      </c>
      <c r="AU161" s="17" t="s">
        <v>98</v>
      </c>
    </row>
    <row r="162" spans="2:65" s="1" customFormat="1" ht="19.2">
      <c r="B162" s="33"/>
      <c r="D162" s="150" t="s">
        <v>188</v>
      </c>
      <c r="F162" s="161" t="s">
        <v>235</v>
      </c>
      <c r="I162" s="152"/>
      <c r="L162" s="33"/>
      <c r="M162" s="153"/>
      <c r="T162" s="57"/>
      <c r="AT162" s="17" t="s">
        <v>188</v>
      </c>
      <c r="AU162" s="17" t="s">
        <v>98</v>
      </c>
    </row>
    <row r="163" spans="2:65" s="12" customFormat="1">
      <c r="B163" s="154"/>
      <c r="D163" s="150" t="s">
        <v>182</v>
      </c>
      <c r="E163" s="155" t="s">
        <v>1</v>
      </c>
      <c r="F163" s="156" t="s">
        <v>236</v>
      </c>
      <c r="H163" s="157">
        <v>43</v>
      </c>
      <c r="I163" s="158"/>
      <c r="L163" s="154"/>
      <c r="M163" s="159"/>
      <c r="T163" s="160"/>
      <c r="AT163" s="155" t="s">
        <v>182</v>
      </c>
      <c r="AU163" s="155" t="s">
        <v>98</v>
      </c>
      <c r="AV163" s="12" t="s">
        <v>98</v>
      </c>
      <c r="AW163" s="12" t="s">
        <v>40</v>
      </c>
      <c r="AX163" s="12" t="s">
        <v>92</v>
      </c>
      <c r="AY163" s="155" t="s">
        <v>171</v>
      </c>
    </row>
    <row r="164" spans="2:65" s="1" customFormat="1" ht="24.15" customHeight="1">
      <c r="B164" s="33"/>
      <c r="C164" s="137" t="s">
        <v>237</v>
      </c>
      <c r="D164" s="137" t="s">
        <v>173</v>
      </c>
      <c r="E164" s="138" t="s">
        <v>238</v>
      </c>
      <c r="F164" s="139" t="s">
        <v>239</v>
      </c>
      <c r="G164" s="140" t="s">
        <v>215</v>
      </c>
      <c r="H164" s="141">
        <v>802.3</v>
      </c>
      <c r="I164" s="142"/>
      <c r="J164" s="143">
        <f>ROUND(I164*H164,2)</f>
        <v>0</v>
      </c>
      <c r="K164" s="139" t="s">
        <v>1</v>
      </c>
      <c r="L164" s="33"/>
      <c r="M164" s="144" t="s">
        <v>1</v>
      </c>
      <c r="N164" s="145" t="s">
        <v>50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178</v>
      </c>
      <c r="AT164" s="148" t="s">
        <v>173</v>
      </c>
      <c r="AU164" s="148" t="s">
        <v>98</v>
      </c>
      <c r="AY164" s="17" t="s">
        <v>171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92</v>
      </c>
      <c r="BK164" s="149">
        <f>ROUND(I164*H164,2)</f>
        <v>0</v>
      </c>
      <c r="BL164" s="17" t="s">
        <v>178</v>
      </c>
      <c r="BM164" s="148" t="s">
        <v>240</v>
      </c>
    </row>
    <row r="165" spans="2:65" s="1" customFormat="1" ht="19.2">
      <c r="B165" s="33"/>
      <c r="D165" s="150" t="s">
        <v>180</v>
      </c>
      <c r="F165" s="151" t="s">
        <v>239</v>
      </c>
      <c r="I165" s="152"/>
      <c r="L165" s="33"/>
      <c r="M165" s="153"/>
      <c r="T165" s="57"/>
      <c r="AT165" s="17" t="s">
        <v>180</v>
      </c>
      <c r="AU165" s="17" t="s">
        <v>98</v>
      </c>
    </row>
    <row r="166" spans="2:65" s="1" customFormat="1" ht="28.8">
      <c r="B166" s="33"/>
      <c r="D166" s="150" t="s">
        <v>188</v>
      </c>
      <c r="F166" s="161" t="s">
        <v>241</v>
      </c>
      <c r="I166" s="152"/>
      <c r="L166" s="33"/>
      <c r="M166" s="153"/>
      <c r="T166" s="57"/>
      <c r="AT166" s="17" t="s">
        <v>188</v>
      </c>
      <c r="AU166" s="17" t="s">
        <v>98</v>
      </c>
    </row>
    <row r="167" spans="2:65" s="12" customFormat="1">
      <c r="B167" s="154"/>
      <c r="D167" s="150" t="s">
        <v>182</v>
      </c>
      <c r="E167" s="155" t="s">
        <v>1</v>
      </c>
      <c r="F167" s="156" t="s">
        <v>242</v>
      </c>
      <c r="H167" s="157">
        <v>802.3</v>
      </c>
      <c r="I167" s="158"/>
      <c r="L167" s="154"/>
      <c r="M167" s="159"/>
      <c r="T167" s="160"/>
      <c r="AT167" s="155" t="s">
        <v>182</v>
      </c>
      <c r="AU167" s="155" t="s">
        <v>98</v>
      </c>
      <c r="AV167" s="12" t="s">
        <v>98</v>
      </c>
      <c r="AW167" s="12" t="s">
        <v>40</v>
      </c>
      <c r="AX167" s="12" t="s">
        <v>92</v>
      </c>
      <c r="AY167" s="155" t="s">
        <v>171</v>
      </c>
    </row>
    <row r="168" spans="2:65" s="1" customFormat="1" ht="33" customHeight="1">
      <c r="B168" s="33"/>
      <c r="C168" s="137" t="s">
        <v>243</v>
      </c>
      <c r="D168" s="137" t="s">
        <v>173</v>
      </c>
      <c r="E168" s="138" t="s">
        <v>244</v>
      </c>
      <c r="F168" s="139" t="s">
        <v>245</v>
      </c>
      <c r="G168" s="140" t="s">
        <v>215</v>
      </c>
      <c r="H168" s="141">
        <v>326</v>
      </c>
      <c r="I168" s="142"/>
      <c r="J168" s="143">
        <f>ROUND(I168*H168,2)</f>
        <v>0</v>
      </c>
      <c r="K168" s="139" t="s">
        <v>177</v>
      </c>
      <c r="L168" s="33"/>
      <c r="M168" s="144" t="s">
        <v>1</v>
      </c>
      <c r="N168" s="145" t="s">
        <v>50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178</v>
      </c>
      <c r="AT168" s="148" t="s">
        <v>173</v>
      </c>
      <c r="AU168" s="148" t="s">
        <v>98</v>
      </c>
      <c r="AY168" s="17" t="s">
        <v>171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92</v>
      </c>
      <c r="BK168" s="149">
        <f>ROUND(I168*H168,2)</f>
        <v>0</v>
      </c>
      <c r="BL168" s="17" t="s">
        <v>178</v>
      </c>
      <c r="BM168" s="148" t="s">
        <v>246</v>
      </c>
    </row>
    <row r="169" spans="2:65" s="1" customFormat="1" ht="38.4">
      <c r="B169" s="33"/>
      <c r="D169" s="150" t="s">
        <v>180</v>
      </c>
      <c r="F169" s="151" t="s">
        <v>247</v>
      </c>
      <c r="I169" s="152"/>
      <c r="L169" s="33"/>
      <c r="M169" s="153"/>
      <c r="T169" s="57"/>
      <c r="AT169" s="17" t="s">
        <v>180</v>
      </c>
      <c r="AU169" s="17" t="s">
        <v>98</v>
      </c>
    </row>
    <row r="170" spans="2:65" s="1" customFormat="1" ht="19.2">
      <c r="B170" s="33"/>
      <c r="D170" s="150" t="s">
        <v>188</v>
      </c>
      <c r="F170" s="161" t="s">
        <v>248</v>
      </c>
      <c r="I170" s="152"/>
      <c r="L170" s="33"/>
      <c r="M170" s="153"/>
      <c r="T170" s="57"/>
      <c r="AT170" s="17" t="s">
        <v>188</v>
      </c>
      <c r="AU170" s="17" t="s">
        <v>98</v>
      </c>
    </row>
    <row r="171" spans="2:65" s="1" customFormat="1" ht="16.5" customHeight="1">
      <c r="B171" s="33"/>
      <c r="C171" s="162" t="s">
        <v>249</v>
      </c>
      <c r="D171" s="162" t="s">
        <v>250</v>
      </c>
      <c r="E171" s="163" t="s">
        <v>251</v>
      </c>
      <c r="F171" s="164" t="s">
        <v>252</v>
      </c>
      <c r="G171" s="165" t="s">
        <v>253</v>
      </c>
      <c r="H171" s="166">
        <v>586.79999999999995</v>
      </c>
      <c r="I171" s="167"/>
      <c r="J171" s="168">
        <f>ROUND(I171*H171,2)</f>
        <v>0</v>
      </c>
      <c r="K171" s="164" t="s">
        <v>177</v>
      </c>
      <c r="L171" s="169"/>
      <c r="M171" s="170" t="s">
        <v>1</v>
      </c>
      <c r="N171" s="171" t="s">
        <v>50</v>
      </c>
      <c r="P171" s="146">
        <f>O171*H171</f>
        <v>0</v>
      </c>
      <c r="Q171" s="146">
        <v>1</v>
      </c>
      <c r="R171" s="146">
        <f>Q171*H171</f>
        <v>586.79999999999995</v>
      </c>
      <c r="S171" s="146">
        <v>0</v>
      </c>
      <c r="T171" s="147">
        <f>S171*H171</f>
        <v>0</v>
      </c>
      <c r="AR171" s="148" t="s">
        <v>219</v>
      </c>
      <c r="AT171" s="148" t="s">
        <v>250</v>
      </c>
      <c r="AU171" s="148" t="s">
        <v>98</v>
      </c>
      <c r="AY171" s="17" t="s">
        <v>171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92</v>
      </c>
      <c r="BK171" s="149">
        <f>ROUND(I171*H171,2)</f>
        <v>0</v>
      </c>
      <c r="BL171" s="17" t="s">
        <v>178</v>
      </c>
      <c r="BM171" s="148" t="s">
        <v>254</v>
      </c>
    </row>
    <row r="172" spans="2:65" s="1" customFormat="1">
      <c r="B172" s="33"/>
      <c r="D172" s="150" t="s">
        <v>180</v>
      </c>
      <c r="F172" s="151" t="s">
        <v>252</v>
      </c>
      <c r="I172" s="152"/>
      <c r="L172" s="33"/>
      <c r="M172" s="153"/>
      <c r="T172" s="57"/>
      <c r="AT172" s="17" t="s">
        <v>180</v>
      </c>
      <c r="AU172" s="17" t="s">
        <v>98</v>
      </c>
    </row>
    <row r="173" spans="2:65" s="1" customFormat="1" ht="19.2">
      <c r="B173" s="33"/>
      <c r="D173" s="150" t="s">
        <v>188</v>
      </c>
      <c r="F173" s="161" t="s">
        <v>255</v>
      </c>
      <c r="I173" s="152"/>
      <c r="L173" s="33"/>
      <c r="M173" s="153"/>
      <c r="T173" s="57"/>
      <c r="AT173" s="17" t="s">
        <v>188</v>
      </c>
      <c r="AU173" s="17" t="s">
        <v>98</v>
      </c>
    </row>
    <row r="174" spans="2:65" s="12" customFormat="1">
      <c r="B174" s="154"/>
      <c r="D174" s="150" t="s">
        <v>182</v>
      </c>
      <c r="E174" s="155" t="s">
        <v>1</v>
      </c>
      <c r="F174" s="156" t="s">
        <v>256</v>
      </c>
      <c r="H174" s="157">
        <v>586.79999999999995</v>
      </c>
      <c r="I174" s="158"/>
      <c r="L174" s="154"/>
      <c r="M174" s="159"/>
      <c r="T174" s="160"/>
      <c r="AT174" s="155" t="s">
        <v>182</v>
      </c>
      <c r="AU174" s="155" t="s">
        <v>98</v>
      </c>
      <c r="AV174" s="12" t="s">
        <v>98</v>
      </c>
      <c r="AW174" s="12" t="s">
        <v>40</v>
      </c>
      <c r="AX174" s="12" t="s">
        <v>92</v>
      </c>
      <c r="AY174" s="155" t="s">
        <v>171</v>
      </c>
    </row>
    <row r="175" spans="2:65" s="1" customFormat="1" ht="24.15" customHeight="1">
      <c r="B175" s="33"/>
      <c r="C175" s="137" t="s">
        <v>257</v>
      </c>
      <c r="D175" s="137" t="s">
        <v>173</v>
      </c>
      <c r="E175" s="138" t="s">
        <v>258</v>
      </c>
      <c r="F175" s="139" t="s">
        <v>259</v>
      </c>
      <c r="G175" s="140" t="s">
        <v>215</v>
      </c>
      <c r="H175" s="141">
        <v>18</v>
      </c>
      <c r="I175" s="142"/>
      <c r="J175" s="143">
        <f>ROUND(I175*H175,2)</f>
        <v>0</v>
      </c>
      <c r="K175" s="139" t="s">
        <v>177</v>
      </c>
      <c r="L175" s="33"/>
      <c r="M175" s="144" t="s">
        <v>1</v>
      </c>
      <c r="N175" s="145" t="s">
        <v>50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178</v>
      </c>
      <c r="AT175" s="148" t="s">
        <v>173</v>
      </c>
      <c r="AU175" s="148" t="s">
        <v>98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92</v>
      </c>
      <c r="BK175" s="149">
        <f>ROUND(I175*H175,2)</f>
        <v>0</v>
      </c>
      <c r="BL175" s="17" t="s">
        <v>178</v>
      </c>
      <c r="BM175" s="148" t="s">
        <v>260</v>
      </c>
    </row>
    <row r="176" spans="2:65" s="1" customFormat="1" ht="28.8">
      <c r="B176" s="33"/>
      <c r="D176" s="150" t="s">
        <v>180</v>
      </c>
      <c r="F176" s="151" t="s">
        <v>261</v>
      </c>
      <c r="I176" s="152"/>
      <c r="L176" s="33"/>
      <c r="M176" s="153"/>
      <c r="T176" s="57"/>
      <c r="AT176" s="17" t="s">
        <v>180</v>
      </c>
      <c r="AU176" s="17" t="s">
        <v>98</v>
      </c>
    </row>
    <row r="177" spans="2:65" s="1" customFormat="1" ht="19.2">
      <c r="B177" s="33"/>
      <c r="D177" s="150" t="s">
        <v>188</v>
      </c>
      <c r="F177" s="161" t="s">
        <v>262</v>
      </c>
      <c r="I177" s="152"/>
      <c r="L177" s="33"/>
      <c r="M177" s="153"/>
      <c r="T177" s="57"/>
      <c r="AT177" s="17" t="s">
        <v>188</v>
      </c>
      <c r="AU177" s="17" t="s">
        <v>98</v>
      </c>
    </row>
    <row r="178" spans="2:65" s="1" customFormat="1" ht="16.5" customHeight="1">
      <c r="B178" s="33"/>
      <c r="C178" s="162" t="s">
        <v>8</v>
      </c>
      <c r="D178" s="162" t="s">
        <v>250</v>
      </c>
      <c r="E178" s="163" t="s">
        <v>263</v>
      </c>
      <c r="F178" s="164" t="s">
        <v>264</v>
      </c>
      <c r="G178" s="165" t="s">
        <v>253</v>
      </c>
      <c r="H178" s="166">
        <v>32.4</v>
      </c>
      <c r="I178" s="167"/>
      <c r="J178" s="168">
        <f>ROUND(I178*H178,2)</f>
        <v>0</v>
      </c>
      <c r="K178" s="164" t="s">
        <v>1</v>
      </c>
      <c r="L178" s="169"/>
      <c r="M178" s="170" t="s">
        <v>1</v>
      </c>
      <c r="N178" s="171" t="s">
        <v>50</v>
      </c>
      <c r="P178" s="146">
        <f>O178*H178</f>
        <v>0</v>
      </c>
      <c r="Q178" s="146">
        <v>1</v>
      </c>
      <c r="R178" s="146">
        <f>Q178*H178</f>
        <v>32.4</v>
      </c>
      <c r="S178" s="146">
        <v>0</v>
      </c>
      <c r="T178" s="147">
        <f>S178*H178</f>
        <v>0</v>
      </c>
      <c r="AR178" s="148" t="s">
        <v>219</v>
      </c>
      <c r="AT178" s="148" t="s">
        <v>250</v>
      </c>
      <c r="AU178" s="148" t="s">
        <v>98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92</v>
      </c>
      <c r="BK178" s="149">
        <f>ROUND(I178*H178,2)</f>
        <v>0</v>
      </c>
      <c r="BL178" s="17" t="s">
        <v>178</v>
      </c>
      <c r="BM178" s="148" t="s">
        <v>265</v>
      </c>
    </row>
    <row r="179" spans="2:65" s="1" customFormat="1">
      <c r="B179" s="33"/>
      <c r="D179" s="150" t="s">
        <v>180</v>
      </c>
      <c r="F179" s="151" t="s">
        <v>264</v>
      </c>
      <c r="I179" s="152"/>
      <c r="L179" s="33"/>
      <c r="M179" s="153"/>
      <c r="T179" s="57"/>
      <c r="AT179" s="17" t="s">
        <v>180</v>
      </c>
      <c r="AU179" s="17" t="s">
        <v>98</v>
      </c>
    </row>
    <row r="180" spans="2:65" s="12" customFormat="1">
      <c r="B180" s="154"/>
      <c r="D180" s="150" t="s">
        <v>182</v>
      </c>
      <c r="E180" s="155" t="s">
        <v>1</v>
      </c>
      <c r="F180" s="156" t="s">
        <v>266</v>
      </c>
      <c r="H180" s="157">
        <v>32.4</v>
      </c>
      <c r="I180" s="158"/>
      <c r="L180" s="154"/>
      <c r="M180" s="159"/>
      <c r="T180" s="160"/>
      <c r="AT180" s="155" t="s">
        <v>182</v>
      </c>
      <c r="AU180" s="155" t="s">
        <v>98</v>
      </c>
      <c r="AV180" s="12" t="s">
        <v>98</v>
      </c>
      <c r="AW180" s="12" t="s">
        <v>40</v>
      </c>
      <c r="AX180" s="12" t="s">
        <v>92</v>
      </c>
      <c r="AY180" s="155" t="s">
        <v>171</v>
      </c>
    </row>
    <row r="181" spans="2:65" s="1" customFormat="1" ht="24.15" customHeight="1">
      <c r="B181" s="33"/>
      <c r="C181" s="137" t="s">
        <v>267</v>
      </c>
      <c r="D181" s="137" t="s">
        <v>173</v>
      </c>
      <c r="E181" s="138" t="s">
        <v>268</v>
      </c>
      <c r="F181" s="139" t="s">
        <v>269</v>
      </c>
      <c r="G181" s="140" t="s">
        <v>176</v>
      </c>
      <c r="H181" s="141">
        <v>1565.3</v>
      </c>
      <c r="I181" s="142"/>
      <c r="J181" s="143">
        <f>ROUND(I181*H181,2)</f>
        <v>0</v>
      </c>
      <c r="K181" s="139" t="s">
        <v>177</v>
      </c>
      <c r="L181" s="33"/>
      <c r="M181" s="144" t="s">
        <v>1</v>
      </c>
      <c r="N181" s="145" t="s">
        <v>50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178</v>
      </c>
      <c r="AT181" s="148" t="s">
        <v>173</v>
      </c>
      <c r="AU181" s="148" t="s">
        <v>98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92</v>
      </c>
      <c r="BK181" s="149">
        <f>ROUND(I181*H181,2)</f>
        <v>0</v>
      </c>
      <c r="BL181" s="17" t="s">
        <v>178</v>
      </c>
      <c r="BM181" s="148" t="s">
        <v>270</v>
      </c>
    </row>
    <row r="182" spans="2:65" s="1" customFormat="1" ht="19.2">
      <c r="B182" s="33"/>
      <c r="D182" s="150" t="s">
        <v>180</v>
      </c>
      <c r="F182" s="151" t="s">
        <v>271</v>
      </c>
      <c r="I182" s="152"/>
      <c r="L182" s="33"/>
      <c r="M182" s="153"/>
      <c r="T182" s="57"/>
      <c r="AT182" s="17" t="s">
        <v>180</v>
      </c>
      <c r="AU182" s="17" t="s">
        <v>98</v>
      </c>
    </row>
    <row r="183" spans="2:65" s="12" customFormat="1">
      <c r="B183" s="154"/>
      <c r="D183" s="150" t="s">
        <v>182</v>
      </c>
      <c r="E183" s="155" t="s">
        <v>1</v>
      </c>
      <c r="F183" s="156" t="s">
        <v>272</v>
      </c>
      <c r="H183" s="157">
        <v>1565.3</v>
      </c>
      <c r="I183" s="158"/>
      <c r="L183" s="154"/>
      <c r="M183" s="159"/>
      <c r="T183" s="160"/>
      <c r="AT183" s="155" t="s">
        <v>182</v>
      </c>
      <c r="AU183" s="155" t="s">
        <v>98</v>
      </c>
      <c r="AV183" s="12" t="s">
        <v>98</v>
      </c>
      <c r="AW183" s="12" t="s">
        <v>40</v>
      </c>
      <c r="AX183" s="12" t="s">
        <v>92</v>
      </c>
      <c r="AY183" s="155" t="s">
        <v>171</v>
      </c>
    </row>
    <row r="184" spans="2:65" s="1" customFormat="1" ht="24.15" customHeight="1">
      <c r="B184" s="33"/>
      <c r="C184" s="137" t="s">
        <v>273</v>
      </c>
      <c r="D184" s="137" t="s">
        <v>173</v>
      </c>
      <c r="E184" s="138" t="s">
        <v>274</v>
      </c>
      <c r="F184" s="139" t="s">
        <v>275</v>
      </c>
      <c r="G184" s="140" t="s">
        <v>176</v>
      </c>
      <c r="H184" s="141">
        <v>73</v>
      </c>
      <c r="I184" s="142"/>
      <c r="J184" s="143">
        <f>ROUND(I184*H184,2)</f>
        <v>0</v>
      </c>
      <c r="K184" s="139" t="s">
        <v>177</v>
      </c>
      <c r="L184" s="33"/>
      <c r="M184" s="144" t="s">
        <v>1</v>
      </c>
      <c r="N184" s="145" t="s">
        <v>50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178</v>
      </c>
      <c r="AT184" s="148" t="s">
        <v>173</v>
      </c>
      <c r="AU184" s="148" t="s">
        <v>98</v>
      </c>
      <c r="AY184" s="17" t="s">
        <v>171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92</v>
      </c>
      <c r="BK184" s="149">
        <f>ROUND(I184*H184,2)</f>
        <v>0</v>
      </c>
      <c r="BL184" s="17" t="s">
        <v>178</v>
      </c>
      <c r="BM184" s="148" t="s">
        <v>276</v>
      </c>
    </row>
    <row r="185" spans="2:65" s="1" customFormat="1" ht="28.8">
      <c r="B185" s="33"/>
      <c r="D185" s="150" t="s">
        <v>180</v>
      </c>
      <c r="F185" s="151" t="s">
        <v>277</v>
      </c>
      <c r="I185" s="152"/>
      <c r="L185" s="33"/>
      <c r="M185" s="153"/>
      <c r="T185" s="57"/>
      <c r="AT185" s="17" t="s">
        <v>180</v>
      </c>
      <c r="AU185" s="17" t="s">
        <v>98</v>
      </c>
    </row>
    <row r="186" spans="2:65" s="1" customFormat="1" ht="19.2">
      <c r="B186" s="33"/>
      <c r="D186" s="150" t="s">
        <v>188</v>
      </c>
      <c r="F186" s="161" t="s">
        <v>278</v>
      </c>
      <c r="I186" s="152"/>
      <c r="L186" s="33"/>
      <c r="M186" s="153"/>
      <c r="T186" s="57"/>
      <c r="AT186" s="17" t="s">
        <v>188</v>
      </c>
      <c r="AU186" s="17" t="s">
        <v>98</v>
      </c>
    </row>
    <row r="187" spans="2:65" s="1" customFormat="1" ht="16.5" customHeight="1">
      <c r="B187" s="33"/>
      <c r="C187" s="162" t="s">
        <v>279</v>
      </c>
      <c r="D187" s="162" t="s">
        <v>250</v>
      </c>
      <c r="E187" s="163" t="s">
        <v>280</v>
      </c>
      <c r="F187" s="164" t="s">
        <v>281</v>
      </c>
      <c r="G187" s="165" t="s">
        <v>253</v>
      </c>
      <c r="H187" s="166">
        <v>22.5</v>
      </c>
      <c r="I187" s="167"/>
      <c r="J187" s="168">
        <f>ROUND(I187*H187,2)</f>
        <v>0</v>
      </c>
      <c r="K187" s="164" t="s">
        <v>177</v>
      </c>
      <c r="L187" s="169"/>
      <c r="M187" s="170" t="s">
        <v>1</v>
      </c>
      <c r="N187" s="171" t="s">
        <v>50</v>
      </c>
      <c r="P187" s="146">
        <f>O187*H187</f>
        <v>0</v>
      </c>
      <c r="Q187" s="146">
        <v>1</v>
      </c>
      <c r="R187" s="146">
        <f>Q187*H187</f>
        <v>22.5</v>
      </c>
      <c r="S187" s="146">
        <v>0</v>
      </c>
      <c r="T187" s="147">
        <f>S187*H187</f>
        <v>0</v>
      </c>
      <c r="AR187" s="148" t="s">
        <v>219</v>
      </c>
      <c r="AT187" s="148" t="s">
        <v>250</v>
      </c>
      <c r="AU187" s="148" t="s">
        <v>98</v>
      </c>
      <c r="AY187" s="17" t="s">
        <v>171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92</v>
      </c>
      <c r="BK187" s="149">
        <f>ROUND(I187*H187,2)</f>
        <v>0</v>
      </c>
      <c r="BL187" s="17" t="s">
        <v>178</v>
      </c>
      <c r="BM187" s="148" t="s">
        <v>282</v>
      </c>
    </row>
    <row r="188" spans="2:65" s="1" customFormat="1">
      <c r="B188" s="33"/>
      <c r="D188" s="150" t="s">
        <v>180</v>
      </c>
      <c r="F188" s="151" t="s">
        <v>281</v>
      </c>
      <c r="I188" s="152"/>
      <c r="L188" s="33"/>
      <c r="M188" s="153"/>
      <c r="T188" s="57"/>
      <c r="AT188" s="17" t="s">
        <v>180</v>
      </c>
      <c r="AU188" s="17" t="s">
        <v>98</v>
      </c>
    </row>
    <row r="189" spans="2:65" s="12" customFormat="1">
      <c r="B189" s="154"/>
      <c r="D189" s="150" t="s">
        <v>182</v>
      </c>
      <c r="E189" s="155" t="s">
        <v>1</v>
      </c>
      <c r="F189" s="156" t="s">
        <v>283</v>
      </c>
      <c r="H189" s="157">
        <v>22.5</v>
      </c>
      <c r="I189" s="158"/>
      <c r="L189" s="154"/>
      <c r="M189" s="159"/>
      <c r="T189" s="160"/>
      <c r="AT189" s="155" t="s">
        <v>182</v>
      </c>
      <c r="AU189" s="155" t="s">
        <v>98</v>
      </c>
      <c r="AV189" s="12" t="s">
        <v>98</v>
      </c>
      <c r="AW189" s="12" t="s">
        <v>40</v>
      </c>
      <c r="AX189" s="12" t="s">
        <v>92</v>
      </c>
      <c r="AY189" s="155" t="s">
        <v>171</v>
      </c>
    </row>
    <row r="190" spans="2:65" s="1" customFormat="1" ht="24.15" customHeight="1">
      <c r="B190" s="33"/>
      <c r="C190" s="137" t="s">
        <v>284</v>
      </c>
      <c r="D190" s="137" t="s">
        <v>173</v>
      </c>
      <c r="E190" s="138" t="s">
        <v>285</v>
      </c>
      <c r="F190" s="139" t="s">
        <v>286</v>
      </c>
      <c r="G190" s="140" t="s">
        <v>176</v>
      </c>
      <c r="H190" s="141">
        <v>73</v>
      </c>
      <c r="I190" s="142"/>
      <c r="J190" s="143">
        <f>ROUND(I190*H190,2)</f>
        <v>0</v>
      </c>
      <c r="K190" s="139" t="s">
        <v>177</v>
      </c>
      <c r="L190" s="33"/>
      <c r="M190" s="144" t="s">
        <v>1</v>
      </c>
      <c r="N190" s="145" t="s">
        <v>50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178</v>
      </c>
      <c r="AT190" s="148" t="s">
        <v>173</v>
      </c>
      <c r="AU190" s="148" t="s">
        <v>98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92</v>
      </c>
      <c r="BK190" s="149">
        <f>ROUND(I190*H190,2)</f>
        <v>0</v>
      </c>
      <c r="BL190" s="17" t="s">
        <v>178</v>
      </c>
      <c r="BM190" s="148" t="s">
        <v>287</v>
      </c>
    </row>
    <row r="191" spans="2:65" s="1" customFormat="1" ht="28.8">
      <c r="B191" s="33"/>
      <c r="D191" s="150" t="s">
        <v>180</v>
      </c>
      <c r="F191" s="151" t="s">
        <v>288</v>
      </c>
      <c r="I191" s="152"/>
      <c r="L191" s="33"/>
      <c r="M191" s="153"/>
      <c r="T191" s="57"/>
      <c r="AT191" s="17" t="s">
        <v>180</v>
      </c>
      <c r="AU191" s="17" t="s">
        <v>98</v>
      </c>
    </row>
    <row r="192" spans="2:65" s="1" customFormat="1" ht="16.5" customHeight="1">
      <c r="B192" s="33"/>
      <c r="C192" s="162" t="s">
        <v>289</v>
      </c>
      <c r="D192" s="162" t="s">
        <v>250</v>
      </c>
      <c r="E192" s="163" t="s">
        <v>290</v>
      </c>
      <c r="F192" s="164" t="s">
        <v>291</v>
      </c>
      <c r="G192" s="165" t="s">
        <v>292</v>
      </c>
      <c r="H192" s="166">
        <v>1.46</v>
      </c>
      <c r="I192" s="167"/>
      <c r="J192" s="168">
        <f>ROUND(I192*H192,2)</f>
        <v>0</v>
      </c>
      <c r="K192" s="164" t="s">
        <v>177</v>
      </c>
      <c r="L192" s="169"/>
      <c r="M192" s="170" t="s">
        <v>1</v>
      </c>
      <c r="N192" s="171" t="s">
        <v>50</v>
      </c>
      <c r="P192" s="146">
        <f>O192*H192</f>
        <v>0</v>
      </c>
      <c r="Q192" s="146">
        <v>1E-3</v>
      </c>
      <c r="R192" s="146">
        <f>Q192*H192</f>
        <v>1.4599999999999999E-3</v>
      </c>
      <c r="S192" s="146">
        <v>0</v>
      </c>
      <c r="T192" s="147">
        <f>S192*H192</f>
        <v>0</v>
      </c>
      <c r="AR192" s="148" t="s">
        <v>219</v>
      </c>
      <c r="AT192" s="148" t="s">
        <v>250</v>
      </c>
      <c r="AU192" s="148" t="s">
        <v>98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92</v>
      </c>
      <c r="BK192" s="149">
        <f>ROUND(I192*H192,2)</f>
        <v>0</v>
      </c>
      <c r="BL192" s="17" t="s">
        <v>178</v>
      </c>
      <c r="BM192" s="148" t="s">
        <v>293</v>
      </c>
    </row>
    <row r="193" spans="2:65" s="1" customFormat="1">
      <c r="B193" s="33"/>
      <c r="D193" s="150" t="s">
        <v>180</v>
      </c>
      <c r="F193" s="151" t="s">
        <v>291</v>
      </c>
      <c r="I193" s="152"/>
      <c r="L193" s="33"/>
      <c r="M193" s="153"/>
      <c r="T193" s="57"/>
      <c r="AT193" s="17" t="s">
        <v>180</v>
      </c>
      <c r="AU193" s="17" t="s">
        <v>98</v>
      </c>
    </row>
    <row r="194" spans="2:65" s="12" customFormat="1">
      <c r="B194" s="154"/>
      <c r="D194" s="150" t="s">
        <v>182</v>
      </c>
      <c r="E194" s="155" t="s">
        <v>1</v>
      </c>
      <c r="F194" s="156" t="s">
        <v>294</v>
      </c>
      <c r="H194" s="157">
        <v>1.46</v>
      </c>
      <c r="I194" s="158"/>
      <c r="L194" s="154"/>
      <c r="M194" s="159"/>
      <c r="T194" s="160"/>
      <c r="AT194" s="155" t="s">
        <v>182</v>
      </c>
      <c r="AU194" s="155" t="s">
        <v>98</v>
      </c>
      <c r="AV194" s="12" t="s">
        <v>98</v>
      </c>
      <c r="AW194" s="12" t="s">
        <v>40</v>
      </c>
      <c r="AX194" s="12" t="s">
        <v>92</v>
      </c>
      <c r="AY194" s="155" t="s">
        <v>171</v>
      </c>
    </row>
    <row r="195" spans="2:65" s="11" customFormat="1" ht="22.8" customHeight="1">
      <c r="B195" s="125"/>
      <c r="D195" s="126" t="s">
        <v>84</v>
      </c>
      <c r="E195" s="135" t="s">
        <v>98</v>
      </c>
      <c r="F195" s="135" t="s">
        <v>295</v>
      </c>
      <c r="I195" s="128"/>
      <c r="J195" s="136">
        <f>BK195</f>
        <v>0</v>
      </c>
      <c r="L195" s="125"/>
      <c r="M195" s="130"/>
      <c r="P195" s="131">
        <f>SUM(P196:P197)</f>
        <v>0</v>
      </c>
      <c r="R195" s="131">
        <f>SUM(R196:R197)</f>
        <v>70.172160000000005</v>
      </c>
      <c r="T195" s="132">
        <f>SUM(T196:T197)</f>
        <v>0</v>
      </c>
      <c r="AR195" s="126" t="s">
        <v>92</v>
      </c>
      <c r="AT195" s="133" t="s">
        <v>84</v>
      </c>
      <c r="AU195" s="133" t="s">
        <v>92</v>
      </c>
      <c r="AY195" s="126" t="s">
        <v>171</v>
      </c>
      <c r="BK195" s="134">
        <f>SUM(BK196:BK197)</f>
        <v>0</v>
      </c>
    </row>
    <row r="196" spans="2:65" s="1" customFormat="1" ht="37.799999999999997" customHeight="1">
      <c r="B196" s="33"/>
      <c r="C196" s="137" t="s">
        <v>7</v>
      </c>
      <c r="D196" s="137" t="s">
        <v>173</v>
      </c>
      <c r="E196" s="138" t="s">
        <v>296</v>
      </c>
      <c r="F196" s="139" t="s">
        <v>297</v>
      </c>
      <c r="G196" s="140" t="s">
        <v>197</v>
      </c>
      <c r="H196" s="141">
        <v>256</v>
      </c>
      <c r="I196" s="142"/>
      <c r="J196" s="143">
        <f>ROUND(I196*H196,2)</f>
        <v>0</v>
      </c>
      <c r="K196" s="139" t="s">
        <v>177</v>
      </c>
      <c r="L196" s="33"/>
      <c r="M196" s="144" t="s">
        <v>1</v>
      </c>
      <c r="N196" s="145" t="s">
        <v>50</v>
      </c>
      <c r="P196" s="146">
        <f>O196*H196</f>
        <v>0</v>
      </c>
      <c r="Q196" s="146">
        <v>0.27411000000000002</v>
      </c>
      <c r="R196" s="146">
        <f>Q196*H196</f>
        <v>70.172160000000005</v>
      </c>
      <c r="S196" s="146">
        <v>0</v>
      </c>
      <c r="T196" s="147">
        <f>S196*H196</f>
        <v>0</v>
      </c>
      <c r="AR196" s="148" t="s">
        <v>178</v>
      </c>
      <c r="AT196" s="148" t="s">
        <v>173</v>
      </c>
      <c r="AU196" s="148" t="s">
        <v>98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92</v>
      </c>
      <c r="BK196" s="149">
        <f>ROUND(I196*H196,2)</f>
        <v>0</v>
      </c>
      <c r="BL196" s="17" t="s">
        <v>178</v>
      </c>
      <c r="BM196" s="148" t="s">
        <v>298</v>
      </c>
    </row>
    <row r="197" spans="2:65" s="1" customFormat="1" ht="38.4">
      <c r="B197" s="33"/>
      <c r="D197" s="150" t="s">
        <v>180</v>
      </c>
      <c r="F197" s="151" t="s">
        <v>299</v>
      </c>
      <c r="I197" s="152"/>
      <c r="L197" s="33"/>
      <c r="M197" s="153"/>
      <c r="T197" s="57"/>
      <c r="AT197" s="17" t="s">
        <v>180</v>
      </c>
      <c r="AU197" s="17" t="s">
        <v>98</v>
      </c>
    </row>
    <row r="198" spans="2:65" s="11" customFormat="1" ht="22.8" customHeight="1">
      <c r="B198" s="125"/>
      <c r="D198" s="126" t="s">
        <v>84</v>
      </c>
      <c r="E198" s="135" t="s">
        <v>202</v>
      </c>
      <c r="F198" s="135" t="s">
        <v>300</v>
      </c>
      <c r="I198" s="128"/>
      <c r="J198" s="136">
        <f>BK198</f>
        <v>0</v>
      </c>
      <c r="L198" s="125"/>
      <c r="M198" s="130"/>
      <c r="P198" s="131">
        <f>SUM(P199:P235)</f>
        <v>0</v>
      </c>
      <c r="R198" s="131">
        <f>SUM(R199:R235)</f>
        <v>33.003959999999999</v>
      </c>
      <c r="T198" s="132">
        <f>SUM(T199:T235)</f>
        <v>0</v>
      </c>
      <c r="AR198" s="126" t="s">
        <v>92</v>
      </c>
      <c r="AT198" s="133" t="s">
        <v>84</v>
      </c>
      <c r="AU198" s="133" t="s">
        <v>92</v>
      </c>
      <c r="AY198" s="126" t="s">
        <v>171</v>
      </c>
      <c r="BK198" s="134">
        <f>SUM(BK199:BK235)</f>
        <v>0</v>
      </c>
    </row>
    <row r="199" spans="2:65" s="1" customFormat="1" ht="21.75" customHeight="1">
      <c r="B199" s="33"/>
      <c r="C199" s="137" t="s">
        <v>301</v>
      </c>
      <c r="D199" s="137" t="s">
        <v>173</v>
      </c>
      <c r="E199" s="138" t="s">
        <v>302</v>
      </c>
      <c r="F199" s="139" t="s">
        <v>303</v>
      </c>
      <c r="G199" s="140" t="s">
        <v>176</v>
      </c>
      <c r="H199" s="141">
        <v>640</v>
      </c>
      <c r="I199" s="142"/>
      <c r="J199" s="143">
        <f>ROUND(I199*H199,2)</f>
        <v>0</v>
      </c>
      <c r="K199" s="139" t="s">
        <v>177</v>
      </c>
      <c r="L199" s="33"/>
      <c r="M199" s="144" t="s">
        <v>1</v>
      </c>
      <c r="N199" s="145" t="s">
        <v>50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178</v>
      </c>
      <c r="AT199" s="148" t="s">
        <v>173</v>
      </c>
      <c r="AU199" s="148" t="s">
        <v>98</v>
      </c>
      <c r="AY199" s="17" t="s">
        <v>171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92</v>
      </c>
      <c r="BK199" s="149">
        <f>ROUND(I199*H199,2)</f>
        <v>0</v>
      </c>
      <c r="BL199" s="17" t="s">
        <v>178</v>
      </c>
      <c r="BM199" s="148" t="s">
        <v>304</v>
      </c>
    </row>
    <row r="200" spans="2:65" s="1" customFormat="1" ht="19.2">
      <c r="B200" s="33"/>
      <c r="D200" s="150" t="s">
        <v>180</v>
      </c>
      <c r="F200" s="151" t="s">
        <v>305</v>
      </c>
      <c r="I200" s="152"/>
      <c r="L200" s="33"/>
      <c r="M200" s="153"/>
      <c r="T200" s="57"/>
      <c r="AT200" s="17" t="s">
        <v>180</v>
      </c>
      <c r="AU200" s="17" t="s">
        <v>98</v>
      </c>
    </row>
    <row r="201" spans="2:65" s="1" customFormat="1" ht="19.2">
      <c r="B201" s="33"/>
      <c r="D201" s="150" t="s">
        <v>188</v>
      </c>
      <c r="F201" s="161" t="s">
        <v>306</v>
      </c>
      <c r="I201" s="152"/>
      <c r="L201" s="33"/>
      <c r="M201" s="153"/>
      <c r="T201" s="57"/>
      <c r="AT201" s="17" t="s">
        <v>188</v>
      </c>
      <c r="AU201" s="17" t="s">
        <v>98</v>
      </c>
    </row>
    <row r="202" spans="2:65" s="12" customFormat="1">
      <c r="B202" s="154"/>
      <c r="D202" s="150" t="s">
        <v>182</v>
      </c>
      <c r="E202" s="155" t="s">
        <v>1</v>
      </c>
      <c r="F202" s="156" t="s">
        <v>307</v>
      </c>
      <c r="H202" s="157">
        <v>640</v>
      </c>
      <c r="I202" s="158"/>
      <c r="L202" s="154"/>
      <c r="M202" s="159"/>
      <c r="T202" s="160"/>
      <c r="AT202" s="155" t="s">
        <v>182</v>
      </c>
      <c r="AU202" s="155" t="s">
        <v>98</v>
      </c>
      <c r="AV202" s="12" t="s">
        <v>98</v>
      </c>
      <c r="AW202" s="12" t="s">
        <v>40</v>
      </c>
      <c r="AX202" s="12" t="s">
        <v>92</v>
      </c>
      <c r="AY202" s="155" t="s">
        <v>171</v>
      </c>
    </row>
    <row r="203" spans="2:65" s="1" customFormat="1" ht="21.75" customHeight="1">
      <c r="B203" s="33"/>
      <c r="C203" s="137" t="s">
        <v>308</v>
      </c>
      <c r="D203" s="137" t="s">
        <v>173</v>
      </c>
      <c r="E203" s="138" t="s">
        <v>302</v>
      </c>
      <c r="F203" s="139" t="s">
        <v>303</v>
      </c>
      <c r="G203" s="140" t="s">
        <v>176</v>
      </c>
      <c r="H203" s="141">
        <v>815</v>
      </c>
      <c r="I203" s="142"/>
      <c r="J203" s="143">
        <f>ROUND(I203*H203,2)</f>
        <v>0</v>
      </c>
      <c r="K203" s="139" t="s">
        <v>177</v>
      </c>
      <c r="L203" s="33"/>
      <c r="M203" s="144" t="s">
        <v>1</v>
      </c>
      <c r="N203" s="145" t="s">
        <v>50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178</v>
      </c>
      <c r="AT203" s="148" t="s">
        <v>173</v>
      </c>
      <c r="AU203" s="148" t="s">
        <v>98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92</v>
      </c>
      <c r="BK203" s="149">
        <f>ROUND(I203*H203,2)</f>
        <v>0</v>
      </c>
      <c r="BL203" s="17" t="s">
        <v>178</v>
      </c>
      <c r="BM203" s="148" t="s">
        <v>309</v>
      </c>
    </row>
    <row r="204" spans="2:65" s="1" customFormat="1" ht="19.2">
      <c r="B204" s="33"/>
      <c r="D204" s="150" t="s">
        <v>180</v>
      </c>
      <c r="F204" s="151" t="s">
        <v>305</v>
      </c>
      <c r="I204" s="152"/>
      <c r="L204" s="33"/>
      <c r="M204" s="153"/>
      <c r="T204" s="57"/>
      <c r="AT204" s="17" t="s">
        <v>180</v>
      </c>
      <c r="AU204" s="17" t="s">
        <v>98</v>
      </c>
    </row>
    <row r="205" spans="2:65" s="1" customFormat="1" ht="19.2">
      <c r="B205" s="33"/>
      <c r="D205" s="150" t="s">
        <v>188</v>
      </c>
      <c r="F205" s="161" t="s">
        <v>310</v>
      </c>
      <c r="I205" s="152"/>
      <c r="L205" s="33"/>
      <c r="M205" s="153"/>
      <c r="T205" s="57"/>
      <c r="AT205" s="17" t="s">
        <v>188</v>
      </c>
      <c r="AU205" s="17" t="s">
        <v>98</v>
      </c>
    </row>
    <row r="206" spans="2:65" s="1" customFormat="1" ht="21.75" customHeight="1">
      <c r="B206" s="33"/>
      <c r="C206" s="137" t="s">
        <v>311</v>
      </c>
      <c r="D206" s="137" t="s">
        <v>173</v>
      </c>
      <c r="E206" s="138" t="s">
        <v>312</v>
      </c>
      <c r="F206" s="139" t="s">
        <v>313</v>
      </c>
      <c r="G206" s="140" t="s">
        <v>176</v>
      </c>
      <c r="H206" s="141">
        <v>896.5</v>
      </c>
      <c r="I206" s="142"/>
      <c r="J206" s="143">
        <f>ROUND(I206*H206,2)</f>
        <v>0</v>
      </c>
      <c r="K206" s="139" t="s">
        <v>177</v>
      </c>
      <c r="L206" s="33"/>
      <c r="M206" s="144" t="s">
        <v>1</v>
      </c>
      <c r="N206" s="145" t="s">
        <v>50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178</v>
      </c>
      <c r="AT206" s="148" t="s">
        <v>173</v>
      </c>
      <c r="AU206" s="148" t="s">
        <v>98</v>
      </c>
      <c r="AY206" s="17" t="s">
        <v>171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92</v>
      </c>
      <c r="BK206" s="149">
        <f>ROUND(I206*H206,2)</f>
        <v>0</v>
      </c>
      <c r="BL206" s="17" t="s">
        <v>178</v>
      </c>
      <c r="BM206" s="148" t="s">
        <v>314</v>
      </c>
    </row>
    <row r="207" spans="2:65" s="1" customFormat="1" ht="19.2">
      <c r="B207" s="33"/>
      <c r="D207" s="150" t="s">
        <v>180</v>
      </c>
      <c r="F207" s="151" t="s">
        <v>315</v>
      </c>
      <c r="I207" s="152"/>
      <c r="L207" s="33"/>
      <c r="M207" s="153"/>
      <c r="T207" s="57"/>
      <c r="AT207" s="17" t="s">
        <v>180</v>
      </c>
      <c r="AU207" s="17" t="s">
        <v>98</v>
      </c>
    </row>
    <row r="208" spans="2:65" s="1" customFormat="1" ht="19.2">
      <c r="B208" s="33"/>
      <c r="D208" s="150" t="s">
        <v>188</v>
      </c>
      <c r="F208" s="161" t="s">
        <v>316</v>
      </c>
      <c r="I208" s="152"/>
      <c r="L208" s="33"/>
      <c r="M208" s="153"/>
      <c r="T208" s="57"/>
      <c r="AT208" s="17" t="s">
        <v>188</v>
      </c>
      <c r="AU208" s="17" t="s">
        <v>98</v>
      </c>
    </row>
    <row r="209" spans="2:65" s="12" customFormat="1">
      <c r="B209" s="154"/>
      <c r="D209" s="150" t="s">
        <v>182</v>
      </c>
      <c r="E209" s="155" t="s">
        <v>1</v>
      </c>
      <c r="F209" s="156" t="s">
        <v>317</v>
      </c>
      <c r="H209" s="157">
        <v>896.5</v>
      </c>
      <c r="I209" s="158"/>
      <c r="L209" s="154"/>
      <c r="M209" s="159"/>
      <c r="T209" s="160"/>
      <c r="AT209" s="155" t="s">
        <v>182</v>
      </c>
      <c r="AU209" s="155" t="s">
        <v>98</v>
      </c>
      <c r="AV209" s="12" t="s">
        <v>98</v>
      </c>
      <c r="AW209" s="12" t="s">
        <v>40</v>
      </c>
      <c r="AX209" s="12" t="s">
        <v>92</v>
      </c>
      <c r="AY209" s="155" t="s">
        <v>171</v>
      </c>
    </row>
    <row r="210" spans="2:65" s="1" customFormat="1" ht="21.75" customHeight="1">
      <c r="B210" s="33"/>
      <c r="C210" s="137" t="s">
        <v>318</v>
      </c>
      <c r="D210" s="137" t="s">
        <v>173</v>
      </c>
      <c r="E210" s="138" t="s">
        <v>319</v>
      </c>
      <c r="F210" s="139" t="s">
        <v>320</v>
      </c>
      <c r="G210" s="140" t="s">
        <v>176</v>
      </c>
      <c r="H210" s="141">
        <v>492</v>
      </c>
      <c r="I210" s="142"/>
      <c r="J210" s="143">
        <f>ROUND(I210*H210,2)</f>
        <v>0</v>
      </c>
      <c r="K210" s="139" t="s">
        <v>177</v>
      </c>
      <c r="L210" s="33"/>
      <c r="M210" s="144" t="s">
        <v>1</v>
      </c>
      <c r="N210" s="145" t="s">
        <v>50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AR210" s="148" t="s">
        <v>178</v>
      </c>
      <c r="AT210" s="148" t="s">
        <v>173</v>
      </c>
      <c r="AU210" s="148" t="s">
        <v>98</v>
      </c>
      <c r="AY210" s="17" t="s">
        <v>171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92</v>
      </c>
      <c r="BK210" s="149">
        <f>ROUND(I210*H210,2)</f>
        <v>0</v>
      </c>
      <c r="BL210" s="17" t="s">
        <v>178</v>
      </c>
      <c r="BM210" s="148" t="s">
        <v>321</v>
      </c>
    </row>
    <row r="211" spans="2:65" s="1" customFormat="1" ht="19.2">
      <c r="B211" s="33"/>
      <c r="D211" s="150" t="s">
        <v>180</v>
      </c>
      <c r="F211" s="151" t="s">
        <v>322</v>
      </c>
      <c r="I211" s="152"/>
      <c r="L211" s="33"/>
      <c r="M211" s="153"/>
      <c r="T211" s="57"/>
      <c r="AT211" s="17" t="s">
        <v>180</v>
      </c>
      <c r="AU211" s="17" t="s">
        <v>98</v>
      </c>
    </row>
    <row r="212" spans="2:65" s="12" customFormat="1">
      <c r="B212" s="154"/>
      <c r="D212" s="150" t="s">
        <v>182</v>
      </c>
      <c r="E212" s="155" t="s">
        <v>1</v>
      </c>
      <c r="F212" s="156" t="s">
        <v>323</v>
      </c>
      <c r="H212" s="157">
        <v>492</v>
      </c>
      <c r="I212" s="158"/>
      <c r="L212" s="154"/>
      <c r="M212" s="159"/>
      <c r="T212" s="160"/>
      <c r="AT212" s="155" t="s">
        <v>182</v>
      </c>
      <c r="AU212" s="155" t="s">
        <v>98</v>
      </c>
      <c r="AV212" s="12" t="s">
        <v>98</v>
      </c>
      <c r="AW212" s="12" t="s">
        <v>40</v>
      </c>
      <c r="AX212" s="12" t="s">
        <v>92</v>
      </c>
      <c r="AY212" s="155" t="s">
        <v>171</v>
      </c>
    </row>
    <row r="213" spans="2:65" s="1" customFormat="1" ht="33" customHeight="1">
      <c r="B213" s="33"/>
      <c r="C213" s="137" t="s">
        <v>324</v>
      </c>
      <c r="D213" s="137" t="s">
        <v>173</v>
      </c>
      <c r="E213" s="138" t="s">
        <v>325</v>
      </c>
      <c r="F213" s="139" t="s">
        <v>326</v>
      </c>
      <c r="G213" s="140" t="s">
        <v>176</v>
      </c>
      <c r="H213" s="141">
        <v>815</v>
      </c>
      <c r="I213" s="142"/>
      <c r="J213" s="143">
        <f>ROUND(I213*H213,2)</f>
        <v>0</v>
      </c>
      <c r="K213" s="139" t="s">
        <v>177</v>
      </c>
      <c r="L213" s="33"/>
      <c r="M213" s="144" t="s">
        <v>1</v>
      </c>
      <c r="N213" s="145" t="s">
        <v>50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178</v>
      </c>
      <c r="AT213" s="148" t="s">
        <v>173</v>
      </c>
      <c r="AU213" s="148" t="s">
        <v>98</v>
      </c>
      <c r="AY213" s="17" t="s">
        <v>171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92</v>
      </c>
      <c r="BK213" s="149">
        <f>ROUND(I213*H213,2)</f>
        <v>0</v>
      </c>
      <c r="BL213" s="17" t="s">
        <v>178</v>
      </c>
      <c r="BM213" s="148" t="s">
        <v>327</v>
      </c>
    </row>
    <row r="214" spans="2:65" s="1" customFormat="1" ht="28.8">
      <c r="B214" s="33"/>
      <c r="D214" s="150" t="s">
        <v>180</v>
      </c>
      <c r="F214" s="151" t="s">
        <v>328</v>
      </c>
      <c r="I214" s="152"/>
      <c r="L214" s="33"/>
      <c r="M214" s="153"/>
      <c r="T214" s="57"/>
      <c r="AT214" s="17" t="s">
        <v>180</v>
      </c>
      <c r="AU214" s="17" t="s">
        <v>98</v>
      </c>
    </row>
    <row r="215" spans="2:65" s="1" customFormat="1" ht="24.15" customHeight="1">
      <c r="B215" s="33"/>
      <c r="C215" s="137" t="s">
        <v>329</v>
      </c>
      <c r="D215" s="137" t="s">
        <v>173</v>
      </c>
      <c r="E215" s="138" t="s">
        <v>330</v>
      </c>
      <c r="F215" s="139" t="s">
        <v>331</v>
      </c>
      <c r="G215" s="140" t="s">
        <v>176</v>
      </c>
      <c r="H215" s="141">
        <v>896.5</v>
      </c>
      <c r="I215" s="142"/>
      <c r="J215" s="143">
        <f>ROUND(I215*H215,2)</f>
        <v>0</v>
      </c>
      <c r="K215" s="139" t="s">
        <v>177</v>
      </c>
      <c r="L215" s="33"/>
      <c r="M215" s="144" t="s">
        <v>1</v>
      </c>
      <c r="N215" s="145" t="s">
        <v>50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178</v>
      </c>
      <c r="AT215" s="148" t="s">
        <v>173</v>
      </c>
      <c r="AU215" s="148" t="s">
        <v>98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92</v>
      </c>
      <c r="BK215" s="149">
        <f>ROUND(I215*H215,2)</f>
        <v>0</v>
      </c>
      <c r="BL215" s="17" t="s">
        <v>178</v>
      </c>
      <c r="BM215" s="148" t="s">
        <v>332</v>
      </c>
    </row>
    <row r="216" spans="2:65" s="1" customFormat="1" ht="28.8">
      <c r="B216" s="33"/>
      <c r="D216" s="150" t="s">
        <v>180</v>
      </c>
      <c r="F216" s="151" t="s">
        <v>333</v>
      </c>
      <c r="I216" s="152"/>
      <c r="L216" s="33"/>
      <c r="M216" s="153"/>
      <c r="T216" s="57"/>
      <c r="AT216" s="17" t="s">
        <v>180</v>
      </c>
      <c r="AU216" s="17" t="s">
        <v>98</v>
      </c>
    </row>
    <row r="217" spans="2:65" s="1" customFormat="1" ht="19.2">
      <c r="B217" s="33"/>
      <c r="D217" s="150" t="s">
        <v>188</v>
      </c>
      <c r="F217" s="161" t="s">
        <v>334</v>
      </c>
      <c r="I217" s="152"/>
      <c r="L217" s="33"/>
      <c r="M217" s="153"/>
      <c r="T217" s="57"/>
      <c r="AT217" s="17" t="s">
        <v>188</v>
      </c>
      <c r="AU217" s="17" t="s">
        <v>98</v>
      </c>
    </row>
    <row r="218" spans="2:65" s="12" customFormat="1">
      <c r="B218" s="154"/>
      <c r="D218" s="150" t="s">
        <v>182</v>
      </c>
      <c r="E218" s="155" t="s">
        <v>1</v>
      </c>
      <c r="F218" s="156" t="s">
        <v>317</v>
      </c>
      <c r="H218" s="157">
        <v>896.5</v>
      </c>
      <c r="I218" s="158"/>
      <c r="L218" s="154"/>
      <c r="M218" s="159"/>
      <c r="T218" s="160"/>
      <c r="AT218" s="155" t="s">
        <v>182</v>
      </c>
      <c r="AU218" s="155" t="s">
        <v>98</v>
      </c>
      <c r="AV218" s="12" t="s">
        <v>98</v>
      </c>
      <c r="AW218" s="12" t="s">
        <v>40</v>
      </c>
      <c r="AX218" s="12" t="s">
        <v>92</v>
      </c>
      <c r="AY218" s="155" t="s">
        <v>171</v>
      </c>
    </row>
    <row r="219" spans="2:65" s="1" customFormat="1" ht="24.15" customHeight="1">
      <c r="B219" s="33"/>
      <c r="C219" s="137" t="s">
        <v>335</v>
      </c>
      <c r="D219" s="137" t="s">
        <v>173</v>
      </c>
      <c r="E219" s="138" t="s">
        <v>336</v>
      </c>
      <c r="F219" s="139" t="s">
        <v>337</v>
      </c>
      <c r="G219" s="140" t="s">
        <v>176</v>
      </c>
      <c r="H219" s="141">
        <v>815</v>
      </c>
      <c r="I219" s="142"/>
      <c r="J219" s="143">
        <f>ROUND(I219*H219,2)</f>
        <v>0</v>
      </c>
      <c r="K219" s="139" t="s">
        <v>177</v>
      </c>
      <c r="L219" s="33"/>
      <c r="M219" s="144" t="s">
        <v>1</v>
      </c>
      <c r="N219" s="145" t="s">
        <v>50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178</v>
      </c>
      <c r="AT219" s="148" t="s">
        <v>173</v>
      </c>
      <c r="AU219" s="148" t="s">
        <v>98</v>
      </c>
      <c r="AY219" s="17" t="s">
        <v>171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92</v>
      </c>
      <c r="BK219" s="149">
        <f>ROUND(I219*H219,2)</f>
        <v>0</v>
      </c>
      <c r="BL219" s="17" t="s">
        <v>178</v>
      </c>
      <c r="BM219" s="148" t="s">
        <v>338</v>
      </c>
    </row>
    <row r="220" spans="2:65" s="1" customFormat="1" ht="19.2">
      <c r="B220" s="33"/>
      <c r="D220" s="150" t="s">
        <v>180</v>
      </c>
      <c r="F220" s="151" t="s">
        <v>339</v>
      </c>
      <c r="I220" s="152"/>
      <c r="L220" s="33"/>
      <c r="M220" s="153"/>
      <c r="T220" s="57"/>
      <c r="AT220" s="17" t="s">
        <v>180</v>
      </c>
      <c r="AU220" s="17" t="s">
        <v>98</v>
      </c>
    </row>
    <row r="221" spans="2:65" s="1" customFormat="1" ht="33" customHeight="1">
      <c r="B221" s="33"/>
      <c r="C221" s="137" t="s">
        <v>340</v>
      </c>
      <c r="D221" s="137" t="s">
        <v>173</v>
      </c>
      <c r="E221" s="138" t="s">
        <v>341</v>
      </c>
      <c r="F221" s="139" t="s">
        <v>342</v>
      </c>
      <c r="G221" s="140" t="s">
        <v>176</v>
      </c>
      <c r="H221" s="141">
        <v>815</v>
      </c>
      <c r="I221" s="142"/>
      <c r="J221" s="143">
        <f>ROUND(I221*H221,2)</f>
        <v>0</v>
      </c>
      <c r="K221" s="139" t="s">
        <v>177</v>
      </c>
      <c r="L221" s="33"/>
      <c r="M221" s="144" t="s">
        <v>1</v>
      </c>
      <c r="N221" s="145" t="s">
        <v>50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178</v>
      </c>
      <c r="AT221" s="148" t="s">
        <v>173</v>
      </c>
      <c r="AU221" s="148" t="s">
        <v>98</v>
      </c>
      <c r="AY221" s="17" t="s">
        <v>171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92</v>
      </c>
      <c r="BK221" s="149">
        <f>ROUND(I221*H221,2)</f>
        <v>0</v>
      </c>
      <c r="BL221" s="17" t="s">
        <v>178</v>
      </c>
      <c r="BM221" s="148" t="s">
        <v>343</v>
      </c>
    </row>
    <row r="222" spans="2:65" s="1" customFormat="1" ht="28.8">
      <c r="B222" s="33"/>
      <c r="D222" s="150" t="s">
        <v>180</v>
      </c>
      <c r="F222" s="151" t="s">
        <v>344</v>
      </c>
      <c r="I222" s="152"/>
      <c r="L222" s="33"/>
      <c r="M222" s="153"/>
      <c r="T222" s="57"/>
      <c r="AT222" s="17" t="s">
        <v>180</v>
      </c>
      <c r="AU222" s="17" t="s">
        <v>98</v>
      </c>
    </row>
    <row r="223" spans="2:65" s="1" customFormat="1" ht="24.15" customHeight="1">
      <c r="B223" s="33"/>
      <c r="C223" s="137" t="s">
        <v>345</v>
      </c>
      <c r="D223" s="137" t="s">
        <v>173</v>
      </c>
      <c r="E223" s="138" t="s">
        <v>346</v>
      </c>
      <c r="F223" s="139" t="s">
        <v>347</v>
      </c>
      <c r="G223" s="140" t="s">
        <v>176</v>
      </c>
      <c r="H223" s="141">
        <v>492</v>
      </c>
      <c r="I223" s="142"/>
      <c r="J223" s="143">
        <f>ROUND(I223*H223,2)</f>
        <v>0</v>
      </c>
      <c r="K223" s="139" t="s">
        <v>177</v>
      </c>
      <c r="L223" s="33"/>
      <c r="M223" s="144" t="s">
        <v>1</v>
      </c>
      <c r="N223" s="145" t="s">
        <v>50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178</v>
      </c>
      <c r="AT223" s="148" t="s">
        <v>173</v>
      </c>
      <c r="AU223" s="148" t="s">
        <v>98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92</v>
      </c>
      <c r="BK223" s="149">
        <f>ROUND(I223*H223,2)</f>
        <v>0</v>
      </c>
      <c r="BL223" s="17" t="s">
        <v>178</v>
      </c>
      <c r="BM223" s="148" t="s">
        <v>348</v>
      </c>
    </row>
    <row r="224" spans="2:65" s="1" customFormat="1" ht="28.8">
      <c r="B224" s="33"/>
      <c r="D224" s="150" t="s">
        <v>180</v>
      </c>
      <c r="F224" s="151" t="s">
        <v>349</v>
      </c>
      <c r="I224" s="152"/>
      <c r="L224" s="33"/>
      <c r="M224" s="153"/>
      <c r="T224" s="57"/>
      <c r="AT224" s="17" t="s">
        <v>180</v>
      </c>
      <c r="AU224" s="17" t="s">
        <v>98</v>
      </c>
    </row>
    <row r="225" spans="2:65" s="1" customFormat="1" ht="24.15" customHeight="1">
      <c r="B225" s="33"/>
      <c r="C225" s="137" t="s">
        <v>350</v>
      </c>
      <c r="D225" s="137" t="s">
        <v>173</v>
      </c>
      <c r="E225" s="138" t="s">
        <v>351</v>
      </c>
      <c r="F225" s="139" t="s">
        <v>352</v>
      </c>
      <c r="G225" s="140" t="s">
        <v>176</v>
      </c>
      <c r="H225" s="141">
        <v>96</v>
      </c>
      <c r="I225" s="142"/>
      <c r="J225" s="143">
        <f>ROUND(I225*H225,2)</f>
        <v>0</v>
      </c>
      <c r="K225" s="139" t="s">
        <v>177</v>
      </c>
      <c r="L225" s="33"/>
      <c r="M225" s="144" t="s">
        <v>1</v>
      </c>
      <c r="N225" s="145" t="s">
        <v>50</v>
      </c>
      <c r="P225" s="146">
        <f>O225*H225</f>
        <v>0</v>
      </c>
      <c r="Q225" s="146">
        <v>0.16700000000000001</v>
      </c>
      <c r="R225" s="146">
        <f>Q225*H225</f>
        <v>16.032</v>
      </c>
      <c r="S225" s="146">
        <v>0</v>
      </c>
      <c r="T225" s="147">
        <f>S225*H225</f>
        <v>0</v>
      </c>
      <c r="AR225" s="148" t="s">
        <v>178</v>
      </c>
      <c r="AT225" s="148" t="s">
        <v>173</v>
      </c>
      <c r="AU225" s="148" t="s">
        <v>98</v>
      </c>
      <c r="AY225" s="17" t="s">
        <v>171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92</v>
      </c>
      <c r="BK225" s="149">
        <f>ROUND(I225*H225,2)</f>
        <v>0</v>
      </c>
      <c r="BL225" s="17" t="s">
        <v>178</v>
      </c>
      <c r="BM225" s="148" t="s">
        <v>353</v>
      </c>
    </row>
    <row r="226" spans="2:65" s="1" customFormat="1" ht="38.4">
      <c r="B226" s="33"/>
      <c r="D226" s="150" t="s">
        <v>180</v>
      </c>
      <c r="F226" s="151" t="s">
        <v>354</v>
      </c>
      <c r="I226" s="152"/>
      <c r="L226" s="33"/>
      <c r="M226" s="153"/>
      <c r="T226" s="57"/>
      <c r="AT226" s="17" t="s">
        <v>180</v>
      </c>
      <c r="AU226" s="17" t="s">
        <v>98</v>
      </c>
    </row>
    <row r="227" spans="2:65" s="1" customFormat="1" ht="19.2">
      <c r="B227" s="33"/>
      <c r="D227" s="150" t="s">
        <v>188</v>
      </c>
      <c r="F227" s="161" t="s">
        <v>355</v>
      </c>
      <c r="I227" s="152"/>
      <c r="L227" s="33"/>
      <c r="M227" s="153"/>
      <c r="T227" s="57"/>
      <c r="AT227" s="17" t="s">
        <v>188</v>
      </c>
      <c r="AU227" s="17" t="s">
        <v>98</v>
      </c>
    </row>
    <row r="228" spans="2:65" s="1" customFormat="1" ht="16.5" customHeight="1">
      <c r="B228" s="33"/>
      <c r="C228" s="162" t="s">
        <v>356</v>
      </c>
      <c r="D228" s="162" t="s">
        <v>250</v>
      </c>
      <c r="E228" s="163" t="s">
        <v>357</v>
      </c>
      <c r="F228" s="164" t="s">
        <v>358</v>
      </c>
      <c r="G228" s="165" t="s">
        <v>176</v>
      </c>
      <c r="H228" s="166">
        <v>97.92</v>
      </c>
      <c r="I228" s="167"/>
      <c r="J228" s="168">
        <f>ROUND(I228*H228,2)</f>
        <v>0</v>
      </c>
      <c r="K228" s="164" t="s">
        <v>177</v>
      </c>
      <c r="L228" s="169"/>
      <c r="M228" s="170" t="s">
        <v>1</v>
      </c>
      <c r="N228" s="171" t="s">
        <v>50</v>
      </c>
      <c r="P228" s="146">
        <f>O228*H228</f>
        <v>0</v>
      </c>
      <c r="Q228" s="146">
        <v>0.11799999999999999</v>
      </c>
      <c r="R228" s="146">
        <f>Q228*H228</f>
        <v>11.55456</v>
      </c>
      <c r="S228" s="146">
        <v>0</v>
      </c>
      <c r="T228" s="147">
        <f>S228*H228</f>
        <v>0</v>
      </c>
      <c r="AR228" s="148" t="s">
        <v>219</v>
      </c>
      <c r="AT228" s="148" t="s">
        <v>250</v>
      </c>
      <c r="AU228" s="148" t="s">
        <v>98</v>
      </c>
      <c r="AY228" s="17" t="s">
        <v>171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92</v>
      </c>
      <c r="BK228" s="149">
        <f>ROUND(I228*H228,2)</f>
        <v>0</v>
      </c>
      <c r="BL228" s="17" t="s">
        <v>178</v>
      </c>
      <c r="BM228" s="148" t="s">
        <v>359</v>
      </c>
    </row>
    <row r="229" spans="2:65" s="1" customFormat="1">
      <c r="B229" s="33"/>
      <c r="D229" s="150" t="s">
        <v>180</v>
      </c>
      <c r="F229" s="151" t="s">
        <v>358</v>
      </c>
      <c r="I229" s="152"/>
      <c r="L229" s="33"/>
      <c r="M229" s="153"/>
      <c r="T229" s="57"/>
      <c r="AT229" s="17" t="s">
        <v>180</v>
      </c>
      <c r="AU229" s="17" t="s">
        <v>98</v>
      </c>
    </row>
    <row r="230" spans="2:65" s="12" customFormat="1">
      <c r="B230" s="154"/>
      <c r="D230" s="150" t="s">
        <v>182</v>
      </c>
      <c r="E230" s="155" t="s">
        <v>1</v>
      </c>
      <c r="F230" s="156" t="s">
        <v>360</v>
      </c>
      <c r="H230" s="157">
        <v>97.92</v>
      </c>
      <c r="I230" s="158"/>
      <c r="L230" s="154"/>
      <c r="M230" s="159"/>
      <c r="T230" s="160"/>
      <c r="AT230" s="155" t="s">
        <v>182</v>
      </c>
      <c r="AU230" s="155" t="s">
        <v>98</v>
      </c>
      <c r="AV230" s="12" t="s">
        <v>98</v>
      </c>
      <c r="AW230" s="12" t="s">
        <v>40</v>
      </c>
      <c r="AX230" s="12" t="s">
        <v>92</v>
      </c>
      <c r="AY230" s="155" t="s">
        <v>171</v>
      </c>
    </row>
    <row r="231" spans="2:65" s="1" customFormat="1" ht="24.15" customHeight="1">
      <c r="B231" s="33"/>
      <c r="C231" s="137" t="s">
        <v>361</v>
      </c>
      <c r="D231" s="137" t="s">
        <v>173</v>
      </c>
      <c r="E231" s="138" t="s">
        <v>362</v>
      </c>
      <c r="F231" s="139" t="s">
        <v>363</v>
      </c>
      <c r="G231" s="140" t="s">
        <v>176</v>
      </c>
      <c r="H231" s="141">
        <v>20</v>
      </c>
      <c r="I231" s="142"/>
      <c r="J231" s="143">
        <f>ROUND(I231*H231,2)</f>
        <v>0</v>
      </c>
      <c r="K231" s="139" t="s">
        <v>177</v>
      </c>
      <c r="L231" s="33"/>
      <c r="M231" s="144" t="s">
        <v>1</v>
      </c>
      <c r="N231" s="145" t="s">
        <v>50</v>
      </c>
      <c r="P231" s="146">
        <f>O231*H231</f>
        <v>0</v>
      </c>
      <c r="Q231" s="146">
        <v>9.0620000000000006E-2</v>
      </c>
      <c r="R231" s="146">
        <f>Q231*H231</f>
        <v>1.8124000000000002</v>
      </c>
      <c r="S231" s="146">
        <v>0</v>
      </c>
      <c r="T231" s="147">
        <f>S231*H231</f>
        <v>0</v>
      </c>
      <c r="AR231" s="148" t="s">
        <v>178</v>
      </c>
      <c r="AT231" s="148" t="s">
        <v>173</v>
      </c>
      <c r="AU231" s="148" t="s">
        <v>98</v>
      </c>
      <c r="AY231" s="17" t="s">
        <v>171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92</v>
      </c>
      <c r="BK231" s="149">
        <f>ROUND(I231*H231,2)</f>
        <v>0</v>
      </c>
      <c r="BL231" s="17" t="s">
        <v>178</v>
      </c>
      <c r="BM231" s="148" t="s">
        <v>364</v>
      </c>
    </row>
    <row r="232" spans="2:65" s="1" customFormat="1" ht="48">
      <c r="B232" s="33"/>
      <c r="D232" s="150" t="s">
        <v>180</v>
      </c>
      <c r="F232" s="151" t="s">
        <v>365</v>
      </c>
      <c r="I232" s="152"/>
      <c r="L232" s="33"/>
      <c r="M232" s="153"/>
      <c r="T232" s="57"/>
      <c r="AT232" s="17" t="s">
        <v>180</v>
      </c>
      <c r="AU232" s="17" t="s">
        <v>98</v>
      </c>
    </row>
    <row r="233" spans="2:65" s="1" customFormat="1" ht="24.15" customHeight="1">
      <c r="B233" s="33"/>
      <c r="C233" s="162" t="s">
        <v>366</v>
      </c>
      <c r="D233" s="162" t="s">
        <v>250</v>
      </c>
      <c r="E233" s="163" t="s">
        <v>367</v>
      </c>
      <c r="F233" s="164" t="s">
        <v>368</v>
      </c>
      <c r="G233" s="165" t="s">
        <v>176</v>
      </c>
      <c r="H233" s="166">
        <v>20.6</v>
      </c>
      <c r="I233" s="167"/>
      <c r="J233" s="168">
        <f>ROUND(I233*H233,2)</f>
        <v>0</v>
      </c>
      <c r="K233" s="164" t="s">
        <v>177</v>
      </c>
      <c r="L233" s="169"/>
      <c r="M233" s="170" t="s">
        <v>1</v>
      </c>
      <c r="N233" s="171" t="s">
        <v>50</v>
      </c>
      <c r="P233" s="146">
        <f>O233*H233</f>
        <v>0</v>
      </c>
      <c r="Q233" s="146">
        <v>0.17499999999999999</v>
      </c>
      <c r="R233" s="146">
        <f>Q233*H233</f>
        <v>3.605</v>
      </c>
      <c r="S233" s="146">
        <v>0</v>
      </c>
      <c r="T233" s="147">
        <f>S233*H233</f>
        <v>0</v>
      </c>
      <c r="AR233" s="148" t="s">
        <v>219</v>
      </c>
      <c r="AT233" s="148" t="s">
        <v>250</v>
      </c>
      <c r="AU233" s="148" t="s">
        <v>98</v>
      </c>
      <c r="AY233" s="17" t="s">
        <v>171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92</v>
      </c>
      <c r="BK233" s="149">
        <f>ROUND(I233*H233,2)</f>
        <v>0</v>
      </c>
      <c r="BL233" s="17" t="s">
        <v>178</v>
      </c>
      <c r="BM233" s="148" t="s">
        <v>369</v>
      </c>
    </row>
    <row r="234" spans="2:65" s="1" customFormat="1" ht="19.2">
      <c r="B234" s="33"/>
      <c r="D234" s="150" t="s">
        <v>180</v>
      </c>
      <c r="F234" s="151" t="s">
        <v>368</v>
      </c>
      <c r="I234" s="152"/>
      <c r="L234" s="33"/>
      <c r="M234" s="153"/>
      <c r="T234" s="57"/>
      <c r="AT234" s="17" t="s">
        <v>180</v>
      </c>
      <c r="AU234" s="17" t="s">
        <v>98</v>
      </c>
    </row>
    <row r="235" spans="2:65" s="12" customFormat="1">
      <c r="B235" s="154"/>
      <c r="D235" s="150" t="s">
        <v>182</v>
      </c>
      <c r="E235" s="155" t="s">
        <v>1</v>
      </c>
      <c r="F235" s="156" t="s">
        <v>370</v>
      </c>
      <c r="H235" s="157">
        <v>20.6</v>
      </c>
      <c r="I235" s="158"/>
      <c r="L235" s="154"/>
      <c r="M235" s="159"/>
      <c r="T235" s="160"/>
      <c r="AT235" s="155" t="s">
        <v>182</v>
      </c>
      <c r="AU235" s="155" t="s">
        <v>98</v>
      </c>
      <c r="AV235" s="12" t="s">
        <v>98</v>
      </c>
      <c r="AW235" s="12" t="s">
        <v>40</v>
      </c>
      <c r="AX235" s="12" t="s">
        <v>92</v>
      </c>
      <c r="AY235" s="155" t="s">
        <v>171</v>
      </c>
    </row>
    <row r="236" spans="2:65" s="11" customFormat="1" ht="22.8" customHeight="1">
      <c r="B236" s="125"/>
      <c r="D236" s="126" t="s">
        <v>84</v>
      </c>
      <c r="E236" s="135" t="s">
        <v>219</v>
      </c>
      <c r="F236" s="135" t="s">
        <v>371</v>
      </c>
      <c r="I236" s="128"/>
      <c r="J236" s="136">
        <f>BK236</f>
        <v>0</v>
      </c>
      <c r="L236" s="125"/>
      <c r="M236" s="130"/>
      <c r="P236" s="131">
        <f>SUM(P237:P266)</f>
        <v>0</v>
      </c>
      <c r="R236" s="131">
        <f>SUM(R237:R266)</f>
        <v>11.91724</v>
      </c>
      <c r="T236" s="132">
        <f>SUM(T237:T266)</f>
        <v>0</v>
      </c>
      <c r="AR236" s="126" t="s">
        <v>92</v>
      </c>
      <c r="AT236" s="133" t="s">
        <v>84</v>
      </c>
      <c r="AU236" s="133" t="s">
        <v>92</v>
      </c>
      <c r="AY236" s="126" t="s">
        <v>171</v>
      </c>
      <c r="BK236" s="134">
        <f>SUM(BK237:BK266)</f>
        <v>0</v>
      </c>
    </row>
    <row r="237" spans="2:65" s="1" customFormat="1" ht="24.15" customHeight="1">
      <c r="B237" s="33"/>
      <c r="C237" s="137" t="s">
        <v>372</v>
      </c>
      <c r="D237" s="137" t="s">
        <v>173</v>
      </c>
      <c r="E237" s="138" t="s">
        <v>373</v>
      </c>
      <c r="F237" s="139" t="s">
        <v>374</v>
      </c>
      <c r="G237" s="140" t="s">
        <v>197</v>
      </c>
      <c r="H237" s="141">
        <v>35</v>
      </c>
      <c r="I237" s="142"/>
      <c r="J237" s="143">
        <f>ROUND(I237*H237,2)</f>
        <v>0</v>
      </c>
      <c r="K237" s="139" t="s">
        <v>375</v>
      </c>
      <c r="L237" s="33"/>
      <c r="M237" s="144" t="s">
        <v>1</v>
      </c>
      <c r="N237" s="145" t="s">
        <v>50</v>
      </c>
      <c r="P237" s="146">
        <f>O237*H237</f>
        <v>0</v>
      </c>
      <c r="Q237" s="146">
        <v>2.7599999999999999E-3</v>
      </c>
      <c r="R237" s="146">
        <f>Q237*H237</f>
        <v>9.6599999999999991E-2</v>
      </c>
      <c r="S237" s="146">
        <v>0</v>
      </c>
      <c r="T237" s="147">
        <f>S237*H237</f>
        <v>0</v>
      </c>
      <c r="AR237" s="148" t="s">
        <v>178</v>
      </c>
      <c r="AT237" s="148" t="s">
        <v>173</v>
      </c>
      <c r="AU237" s="148" t="s">
        <v>98</v>
      </c>
      <c r="AY237" s="17" t="s">
        <v>171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92</v>
      </c>
      <c r="BK237" s="149">
        <f>ROUND(I237*H237,2)</f>
        <v>0</v>
      </c>
      <c r="BL237" s="17" t="s">
        <v>178</v>
      </c>
      <c r="BM237" s="148" t="s">
        <v>376</v>
      </c>
    </row>
    <row r="238" spans="2:65" s="1" customFormat="1" ht="28.8">
      <c r="B238" s="33"/>
      <c r="D238" s="150" t="s">
        <v>180</v>
      </c>
      <c r="F238" s="151" t="s">
        <v>377</v>
      </c>
      <c r="I238" s="152"/>
      <c r="L238" s="33"/>
      <c r="M238" s="153"/>
      <c r="T238" s="57"/>
      <c r="AT238" s="17" t="s">
        <v>180</v>
      </c>
      <c r="AU238" s="17" t="s">
        <v>98</v>
      </c>
    </row>
    <row r="239" spans="2:65" s="1" customFormat="1" ht="19.2">
      <c r="B239" s="33"/>
      <c r="D239" s="150" t="s">
        <v>188</v>
      </c>
      <c r="F239" s="161" t="s">
        <v>378</v>
      </c>
      <c r="I239" s="152"/>
      <c r="L239" s="33"/>
      <c r="M239" s="153"/>
      <c r="T239" s="57"/>
      <c r="AT239" s="17" t="s">
        <v>188</v>
      </c>
      <c r="AU239" s="17" t="s">
        <v>98</v>
      </c>
    </row>
    <row r="240" spans="2:65" s="1" customFormat="1" ht="33" customHeight="1">
      <c r="B240" s="33"/>
      <c r="C240" s="137" t="s">
        <v>379</v>
      </c>
      <c r="D240" s="137" t="s">
        <v>173</v>
      </c>
      <c r="E240" s="138" t="s">
        <v>380</v>
      </c>
      <c r="F240" s="139" t="s">
        <v>381</v>
      </c>
      <c r="G240" s="140" t="s">
        <v>382</v>
      </c>
      <c r="H240" s="141">
        <v>24</v>
      </c>
      <c r="I240" s="142"/>
      <c r="J240" s="143">
        <f>ROUND(I240*H240,2)</f>
        <v>0</v>
      </c>
      <c r="K240" s="139" t="s">
        <v>375</v>
      </c>
      <c r="L240" s="33"/>
      <c r="M240" s="144" t="s">
        <v>1</v>
      </c>
      <c r="N240" s="145" t="s">
        <v>50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178</v>
      </c>
      <c r="AT240" s="148" t="s">
        <v>173</v>
      </c>
      <c r="AU240" s="148" t="s">
        <v>98</v>
      </c>
      <c r="AY240" s="17" t="s">
        <v>171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92</v>
      </c>
      <c r="BK240" s="149">
        <f>ROUND(I240*H240,2)</f>
        <v>0</v>
      </c>
      <c r="BL240" s="17" t="s">
        <v>178</v>
      </c>
      <c r="BM240" s="148" t="s">
        <v>383</v>
      </c>
    </row>
    <row r="241" spans="2:65" s="1" customFormat="1" ht="28.8">
      <c r="B241" s="33"/>
      <c r="D241" s="150" t="s">
        <v>180</v>
      </c>
      <c r="F241" s="151" t="s">
        <v>384</v>
      </c>
      <c r="I241" s="152"/>
      <c r="L241" s="33"/>
      <c r="M241" s="153"/>
      <c r="T241" s="57"/>
      <c r="AT241" s="17" t="s">
        <v>180</v>
      </c>
      <c r="AU241" s="17" t="s">
        <v>98</v>
      </c>
    </row>
    <row r="242" spans="2:65" s="1" customFormat="1" ht="48">
      <c r="B242" s="33"/>
      <c r="D242" s="150" t="s">
        <v>188</v>
      </c>
      <c r="F242" s="161" t="s">
        <v>385</v>
      </c>
      <c r="I242" s="152"/>
      <c r="L242" s="33"/>
      <c r="M242" s="153"/>
      <c r="T242" s="57"/>
      <c r="AT242" s="17" t="s">
        <v>188</v>
      </c>
      <c r="AU242" s="17" t="s">
        <v>98</v>
      </c>
    </row>
    <row r="243" spans="2:65" s="1" customFormat="1" ht="16.5" customHeight="1">
      <c r="B243" s="33"/>
      <c r="C243" s="162" t="s">
        <v>386</v>
      </c>
      <c r="D243" s="162" t="s">
        <v>250</v>
      </c>
      <c r="E243" s="163" t="s">
        <v>387</v>
      </c>
      <c r="F243" s="164" t="s">
        <v>388</v>
      </c>
      <c r="G243" s="165" t="s">
        <v>382</v>
      </c>
      <c r="H243" s="166">
        <v>24</v>
      </c>
      <c r="I243" s="167"/>
      <c r="J243" s="168">
        <f>ROUND(I243*H243,2)</f>
        <v>0</v>
      </c>
      <c r="K243" s="164" t="s">
        <v>375</v>
      </c>
      <c r="L243" s="169"/>
      <c r="M243" s="170" t="s">
        <v>1</v>
      </c>
      <c r="N243" s="171" t="s">
        <v>50</v>
      </c>
      <c r="P243" s="146">
        <f>O243*H243</f>
        <v>0</v>
      </c>
      <c r="Q243" s="146">
        <v>5.4000000000000001E-4</v>
      </c>
      <c r="R243" s="146">
        <f>Q243*H243</f>
        <v>1.2959999999999999E-2</v>
      </c>
      <c r="S243" s="146">
        <v>0</v>
      </c>
      <c r="T243" s="147">
        <f>S243*H243</f>
        <v>0</v>
      </c>
      <c r="AR243" s="148" t="s">
        <v>219</v>
      </c>
      <c r="AT243" s="148" t="s">
        <v>250</v>
      </c>
      <c r="AU243" s="148" t="s">
        <v>98</v>
      </c>
      <c r="AY243" s="17" t="s">
        <v>171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92</v>
      </c>
      <c r="BK243" s="149">
        <f>ROUND(I243*H243,2)</f>
        <v>0</v>
      </c>
      <c r="BL243" s="17" t="s">
        <v>178</v>
      </c>
      <c r="BM243" s="148" t="s">
        <v>389</v>
      </c>
    </row>
    <row r="244" spans="2:65" s="1" customFormat="1">
      <c r="B244" s="33"/>
      <c r="D244" s="150" t="s">
        <v>180</v>
      </c>
      <c r="F244" s="151" t="s">
        <v>388</v>
      </c>
      <c r="I244" s="152"/>
      <c r="L244" s="33"/>
      <c r="M244" s="153"/>
      <c r="T244" s="57"/>
      <c r="AT244" s="17" t="s">
        <v>180</v>
      </c>
      <c r="AU244" s="17" t="s">
        <v>98</v>
      </c>
    </row>
    <row r="245" spans="2:65" s="1" customFormat="1" ht="24.15" customHeight="1">
      <c r="B245" s="33"/>
      <c r="C245" s="137" t="s">
        <v>390</v>
      </c>
      <c r="D245" s="137" t="s">
        <v>173</v>
      </c>
      <c r="E245" s="138" t="s">
        <v>391</v>
      </c>
      <c r="F245" s="139" t="s">
        <v>392</v>
      </c>
      <c r="G245" s="140" t="s">
        <v>382</v>
      </c>
      <c r="H245" s="141">
        <v>8</v>
      </c>
      <c r="I245" s="142"/>
      <c r="J245" s="143">
        <f>ROUND(I245*H245,2)</f>
        <v>0</v>
      </c>
      <c r="K245" s="139" t="s">
        <v>375</v>
      </c>
      <c r="L245" s="33"/>
      <c r="M245" s="144" t="s">
        <v>1</v>
      </c>
      <c r="N245" s="145" t="s">
        <v>50</v>
      </c>
      <c r="P245" s="146">
        <f>O245*H245</f>
        <v>0</v>
      </c>
      <c r="Q245" s="146">
        <v>0.12422</v>
      </c>
      <c r="R245" s="146">
        <f>Q245*H245</f>
        <v>0.99375999999999998</v>
      </c>
      <c r="S245" s="146">
        <v>0</v>
      </c>
      <c r="T245" s="147">
        <f>S245*H245</f>
        <v>0</v>
      </c>
      <c r="AR245" s="148" t="s">
        <v>178</v>
      </c>
      <c r="AT245" s="148" t="s">
        <v>173</v>
      </c>
      <c r="AU245" s="148" t="s">
        <v>98</v>
      </c>
      <c r="AY245" s="17" t="s">
        <v>171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92</v>
      </c>
      <c r="BK245" s="149">
        <f>ROUND(I245*H245,2)</f>
        <v>0</v>
      </c>
      <c r="BL245" s="17" t="s">
        <v>178</v>
      </c>
      <c r="BM245" s="148" t="s">
        <v>393</v>
      </c>
    </row>
    <row r="246" spans="2:65" s="1" customFormat="1" ht="19.2">
      <c r="B246" s="33"/>
      <c r="D246" s="150" t="s">
        <v>180</v>
      </c>
      <c r="F246" s="151" t="s">
        <v>394</v>
      </c>
      <c r="I246" s="152"/>
      <c r="L246" s="33"/>
      <c r="M246" s="153"/>
      <c r="T246" s="57"/>
      <c r="AT246" s="17" t="s">
        <v>180</v>
      </c>
      <c r="AU246" s="17" t="s">
        <v>98</v>
      </c>
    </row>
    <row r="247" spans="2:65" s="1" customFormat="1" ht="21.75" customHeight="1">
      <c r="B247" s="33"/>
      <c r="C247" s="162" t="s">
        <v>395</v>
      </c>
      <c r="D247" s="162" t="s">
        <v>250</v>
      </c>
      <c r="E247" s="163" t="s">
        <v>396</v>
      </c>
      <c r="F247" s="164" t="s">
        <v>397</v>
      </c>
      <c r="G247" s="165" t="s">
        <v>382</v>
      </c>
      <c r="H247" s="166">
        <v>8</v>
      </c>
      <c r="I247" s="167"/>
      <c r="J247" s="168">
        <f>ROUND(I247*H247,2)</f>
        <v>0</v>
      </c>
      <c r="K247" s="164" t="s">
        <v>177</v>
      </c>
      <c r="L247" s="169"/>
      <c r="M247" s="170" t="s">
        <v>1</v>
      </c>
      <c r="N247" s="171" t="s">
        <v>50</v>
      </c>
      <c r="P247" s="146">
        <f>O247*H247</f>
        <v>0</v>
      </c>
      <c r="Q247" s="146">
        <v>6.7000000000000004E-2</v>
      </c>
      <c r="R247" s="146">
        <f>Q247*H247</f>
        <v>0.53600000000000003</v>
      </c>
      <c r="S247" s="146">
        <v>0</v>
      </c>
      <c r="T247" s="147">
        <f>S247*H247</f>
        <v>0</v>
      </c>
      <c r="AR247" s="148" t="s">
        <v>219</v>
      </c>
      <c r="AT247" s="148" t="s">
        <v>250</v>
      </c>
      <c r="AU247" s="148" t="s">
        <v>98</v>
      </c>
      <c r="AY247" s="17" t="s">
        <v>171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92</v>
      </c>
      <c r="BK247" s="149">
        <f>ROUND(I247*H247,2)</f>
        <v>0</v>
      </c>
      <c r="BL247" s="17" t="s">
        <v>178</v>
      </c>
      <c r="BM247" s="148" t="s">
        <v>398</v>
      </c>
    </row>
    <row r="248" spans="2:65" s="1" customFormat="1">
      <c r="B248" s="33"/>
      <c r="D248" s="150" t="s">
        <v>180</v>
      </c>
      <c r="F248" s="151" t="s">
        <v>397</v>
      </c>
      <c r="I248" s="152"/>
      <c r="L248" s="33"/>
      <c r="M248" s="153"/>
      <c r="T248" s="57"/>
      <c r="AT248" s="17" t="s">
        <v>180</v>
      </c>
      <c r="AU248" s="17" t="s">
        <v>98</v>
      </c>
    </row>
    <row r="249" spans="2:65" s="1" customFormat="1" ht="24.15" customHeight="1">
      <c r="B249" s="33"/>
      <c r="C249" s="137" t="s">
        <v>399</v>
      </c>
      <c r="D249" s="137" t="s">
        <v>173</v>
      </c>
      <c r="E249" s="138" t="s">
        <v>400</v>
      </c>
      <c r="F249" s="139" t="s">
        <v>401</v>
      </c>
      <c r="G249" s="140" t="s">
        <v>382</v>
      </c>
      <c r="H249" s="141">
        <v>8</v>
      </c>
      <c r="I249" s="142"/>
      <c r="J249" s="143">
        <f>ROUND(I249*H249,2)</f>
        <v>0</v>
      </c>
      <c r="K249" s="139" t="s">
        <v>375</v>
      </c>
      <c r="L249" s="33"/>
      <c r="M249" s="144" t="s">
        <v>1</v>
      </c>
      <c r="N249" s="145" t="s">
        <v>50</v>
      </c>
      <c r="P249" s="146">
        <f>O249*H249</f>
        <v>0</v>
      </c>
      <c r="Q249" s="146">
        <v>2.972E-2</v>
      </c>
      <c r="R249" s="146">
        <f>Q249*H249</f>
        <v>0.23776</v>
      </c>
      <c r="S249" s="146">
        <v>0</v>
      </c>
      <c r="T249" s="147">
        <f>S249*H249</f>
        <v>0</v>
      </c>
      <c r="AR249" s="148" t="s">
        <v>178</v>
      </c>
      <c r="AT249" s="148" t="s">
        <v>173</v>
      </c>
      <c r="AU249" s="148" t="s">
        <v>98</v>
      </c>
      <c r="AY249" s="17" t="s">
        <v>171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92</v>
      </c>
      <c r="BK249" s="149">
        <f>ROUND(I249*H249,2)</f>
        <v>0</v>
      </c>
      <c r="BL249" s="17" t="s">
        <v>178</v>
      </c>
      <c r="BM249" s="148" t="s">
        <v>402</v>
      </c>
    </row>
    <row r="250" spans="2:65" s="1" customFormat="1" ht="19.2">
      <c r="B250" s="33"/>
      <c r="D250" s="150" t="s">
        <v>180</v>
      </c>
      <c r="F250" s="151" t="s">
        <v>403</v>
      </c>
      <c r="I250" s="152"/>
      <c r="L250" s="33"/>
      <c r="M250" s="153"/>
      <c r="T250" s="57"/>
      <c r="AT250" s="17" t="s">
        <v>180</v>
      </c>
      <c r="AU250" s="17" t="s">
        <v>98</v>
      </c>
    </row>
    <row r="251" spans="2:65" s="1" customFormat="1" ht="24.15" customHeight="1">
      <c r="B251" s="33"/>
      <c r="C251" s="162" t="s">
        <v>404</v>
      </c>
      <c r="D251" s="162" t="s">
        <v>250</v>
      </c>
      <c r="E251" s="163" t="s">
        <v>405</v>
      </c>
      <c r="F251" s="164" t="s">
        <v>406</v>
      </c>
      <c r="G251" s="165" t="s">
        <v>382</v>
      </c>
      <c r="H251" s="166">
        <v>8</v>
      </c>
      <c r="I251" s="167"/>
      <c r="J251" s="168">
        <f>ROUND(I251*H251,2)</f>
        <v>0</v>
      </c>
      <c r="K251" s="164" t="s">
        <v>375</v>
      </c>
      <c r="L251" s="169"/>
      <c r="M251" s="170" t="s">
        <v>1</v>
      </c>
      <c r="N251" s="171" t="s">
        <v>50</v>
      </c>
      <c r="P251" s="146">
        <f>O251*H251</f>
        <v>0</v>
      </c>
      <c r="Q251" s="146">
        <v>5.5E-2</v>
      </c>
      <c r="R251" s="146">
        <f>Q251*H251</f>
        <v>0.44</v>
      </c>
      <c r="S251" s="146">
        <v>0</v>
      </c>
      <c r="T251" s="147">
        <f>S251*H251</f>
        <v>0</v>
      </c>
      <c r="AR251" s="148" t="s">
        <v>219</v>
      </c>
      <c r="AT251" s="148" t="s">
        <v>250</v>
      </c>
      <c r="AU251" s="148" t="s">
        <v>98</v>
      </c>
      <c r="AY251" s="17" t="s">
        <v>171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92</v>
      </c>
      <c r="BK251" s="149">
        <f>ROUND(I251*H251,2)</f>
        <v>0</v>
      </c>
      <c r="BL251" s="17" t="s">
        <v>178</v>
      </c>
      <c r="BM251" s="148" t="s">
        <v>407</v>
      </c>
    </row>
    <row r="252" spans="2:65" s="1" customFormat="1">
      <c r="B252" s="33"/>
      <c r="D252" s="150" t="s">
        <v>180</v>
      </c>
      <c r="F252" s="151" t="s">
        <v>406</v>
      </c>
      <c r="I252" s="152"/>
      <c r="L252" s="33"/>
      <c r="M252" s="153"/>
      <c r="T252" s="57"/>
      <c r="AT252" s="17" t="s">
        <v>180</v>
      </c>
      <c r="AU252" s="17" t="s">
        <v>98</v>
      </c>
    </row>
    <row r="253" spans="2:65" s="1" customFormat="1" ht="24.15" customHeight="1">
      <c r="B253" s="33"/>
      <c r="C253" s="137" t="s">
        <v>408</v>
      </c>
      <c r="D253" s="137" t="s">
        <v>173</v>
      </c>
      <c r="E253" s="138" t="s">
        <v>409</v>
      </c>
      <c r="F253" s="139" t="s">
        <v>410</v>
      </c>
      <c r="G253" s="140" t="s">
        <v>382</v>
      </c>
      <c r="H253" s="141">
        <v>8</v>
      </c>
      <c r="I253" s="142"/>
      <c r="J253" s="143">
        <f>ROUND(I253*H253,2)</f>
        <v>0</v>
      </c>
      <c r="K253" s="139" t="s">
        <v>375</v>
      </c>
      <c r="L253" s="33"/>
      <c r="M253" s="144" t="s">
        <v>1</v>
      </c>
      <c r="N253" s="145" t="s">
        <v>50</v>
      </c>
      <c r="P253" s="146">
        <f>O253*H253</f>
        <v>0</v>
      </c>
      <c r="Q253" s="146">
        <v>2.972E-2</v>
      </c>
      <c r="R253" s="146">
        <f>Q253*H253</f>
        <v>0.23776</v>
      </c>
      <c r="S253" s="146">
        <v>0</v>
      </c>
      <c r="T253" s="147">
        <f>S253*H253</f>
        <v>0</v>
      </c>
      <c r="AR253" s="148" t="s">
        <v>178</v>
      </c>
      <c r="AT253" s="148" t="s">
        <v>173</v>
      </c>
      <c r="AU253" s="148" t="s">
        <v>98</v>
      </c>
      <c r="AY253" s="17" t="s">
        <v>171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92</v>
      </c>
      <c r="BK253" s="149">
        <f>ROUND(I253*H253,2)</f>
        <v>0</v>
      </c>
      <c r="BL253" s="17" t="s">
        <v>178</v>
      </c>
      <c r="BM253" s="148" t="s">
        <v>411</v>
      </c>
    </row>
    <row r="254" spans="2:65" s="1" customFormat="1" ht="19.2">
      <c r="B254" s="33"/>
      <c r="D254" s="150" t="s">
        <v>180</v>
      </c>
      <c r="F254" s="151" t="s">
        <v>412</v>
      </c>
      <c r="I254" s="152"/>
      <c r="L254" s="33"/>
      <c r="M254" s="153"/>
      <c r="T254" s="57"/>
      <c r="AT254" s="17" t="s">
        <v>180</v>
      </c>
      <c r="AU254" s="17" t="s">
        <v>98</v>
      </c>
    </row>
    <row r="255" spans="2:65" s="1" customFormat="1" ht="24.15" customHeight="1">
      <c r="B255" s="33"/>
      <c r="C255" s="162" t="s">
        <v>413</v>
      </c>
      <c r="D255" s="162" t="s">
        <v>250</v>
      </c>
      <c r="E255" s="163" t="s">
        <v>414</v>
      </c>
      <c r="F255" s="164" t="s">
        <v>415</v>
      </c>
      <c r="G255" s="165" t="s">
        <v>382</v>
      </c>
      <c r="H255" s="166">
        <v>8</v>
      </c>
      <c r="I255" s="167"/>
      <c r="J255" s="168">
        <f>ROUND(I255*H255,2)</f>
        <v>0</v>
      </c>
      <c r="K255" s="164" t="s">
        <v>375</v>
      </c>
      <c r="L255" s="169"/>
      <c r="M255" s="170" t="s">
        <v>1</v>
      </c>
      <c r="N255" s="171" t="s">
        <v>50</v>
      </c>
      <c r="P255" s="146">
        <f>O255*H255</f>
        <v>0</v>
      </c>
      <c r="Q255" s="146">
        <v>0.11</v>
      </c>
      <c r="R255" s="146">
        <f>Q255*H255</f>
        <v>0.88</v>
      </c>
      <c r="S255" s="146">
        <v>0</v>
      </c>
      <c r="T255" s="147">
        <f>S255*H255</f>
        <v>0</v>
      </c>
      <c r="AR255" s="148" t="s">
        <v>219</v>
      </c>
      <c r="AT255" s="148" t="s">
        <v>250</v>
      </c>
      <c r="AU255" s="148" t="s">
        <v>98</v>
      </c>
      <c r="AY255" s="17" t="s">
        <v>171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92</v>
      </c>
      <c r="BK255" s="149">
        <f>ROUND(I255*H255,2)</f>
        <v>0</v>
      </c>
      <c r="BL255" s="17" t="s">
        <v>178</v>
      </c>
      <c r="BM255" s="148" t="s">
        <v>416</v>
      </c>
    </row>
    <row r="256" spans="2:65" s="1" customFormat="1">
      <c r="B256" s="33"/>
      <c r="D256" s="150" t="s">
        <v>180</v>
      </c>
      <c r="F256" s="151" t="s">
        <v>415</v>
      </c>
      <c r="I256" s="152"/>
      <c r="L256" s="33"/>
      <c r="M256" s="153"/>
      <c r="T256" s="57"/>
      <c r="AT256" s="17" t="s">
        <v>180</v>
      </c>
      <c r="AU256" s="17" t="s">
        <v>98</v>
      </c>
    </row>
    <row r="257" spans="2:65" s="1" customFormat="1" ht="24.15" customHeight="1">
      <c r="B257" s="33"/>
      <c r="C257" s="137" t="s">
        <v>417</v>
      </c>
      <c r="D257" s="137" t="s">
        <v>173</v>
      </c>
      <c r="E257" s="138" t="s">
        <v>418</v>
      </c>
      <c r="F257" s="139" t="s">
        <v>419</v>
      </c>
      <c r="G257" s="140" t="s">
        <v>382</v>
      </c>
      <c r="H257" s="141">
        <v>8</v>
      </c>
      <c r="I257" s="142"/>
      <c r="J257" s="143">
        <f>ROUND(I257*H257,2)</f>
        <v>0</v>
      </c>
      <c r="K257" s="139" t="s">
        <v>177</v>
      </c>
      <c r="L257" s="33"/>
      <c r="M257" s="144" t="s">
        <v>1</v>
      </c>
      <c r="N257" s="145" t="s">
        <v>50</v>
      </c>
      <c r="P257" s="146">
        <f>O257*H257</f>
        <v>0</v>
      </c>
      <c r="Q257" s="146">
        <v>2.972E-2</v>
      </c>
      <c r="R257" s="146">
        <f>Q257*H257</f>
        <v>0.23776</v>
      </c>
      <c r="S257" s="146">
        <v>0</v>
      </c>
      <c r="T257" s="147">
        <f>S257*H257</f>
        <v>0</v>
      </c>
      <c r="AR257" s="148" t="s">
        <v>178</v>
      </c>
      <c r="AT257" s="148" t="s">
        <v>173</v>
      </c>
      <c r="AU257" s="148" t="s">
        <v>98</v>
      </c>
      <c r="AY257" s="17" t="s">
        <v>171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92</v>
      </c>
      <c r="BK257" s="149">
        <f>ROUND(I257*H257,2)</f>
        <v>0</v>
      </c>
      <c r="BL257" s="17" t="s">
        <v>178</v>
      </c>
      <c r="BM257" s="148" t="s">
        <v>420</v>
      </c>
    </row>
    <row r="258" spans="2:65" s="1" customFormat="1" ht="19.2">
      <c r="B258" s="33"/>
      <c r="D258" s="150" t="s">
        <v>180</v>
      </c>
      <c r="F258" s="151" t="s">
        <v>421</v>
      </c>
      <c r="I258" s="152"/>
      <c r="L258" s="33"/>
      <c r="M258" s="153"/>
      <c r="T258" s="57"/>
      <c r="AT258" s="17" t="s">
        <v>180</v>
      </c>
      <c r="AU258" s="17" t="s">
        <v>98</v>
      </c>
    </row>
    <row r="259" spans="2:65" s="1" customFormat="1" ht="33" customHeight="1">
      <c r="B259" s="33"/>
      <c r="C259" s="162" t="s">
        <v>422</v>
      </c>
      <c r="D259" s="162" t="s">
        <v>250</v>
      </c>
      <c r="E259" s="163" t="s">
        <v>423</v>
      </c>
      <c r="F259" s="164" t="s">
        <v>424</v>
      </c>
      <c r="G259" s="165" t="s">
        <v>382</v>
      </c>
      <c r="H259" s="166">
        <v>8</v>
      </c>
      <c r="I259" s="167"/>
      <c r="J259" s="168">
        <f>ROUND(I259*H259,2)</f>
        <v>0</v>
      </c>
      <c r="K259" s="164" t="s">
        <v>177</v>
      </c>
      <c r="L259" s="169"/>
      <c r="M259" s="170" t="s">
        <v>1</v>
      </c>
      <c r="N259" s="171" t="s">
        <v>50</v>
      </c>
      <c r="P259" s="146">
        <f>O259*H259</f>
        <v>0</v>
      </c>
      <c r="Q259" s="146">
        <v>0.29799999999999999</v>
      </c>
      <c r="R259" s="146">
        <f>Q259*H259</f>
        <v>2.3839999999999999</v>
      </c>
      <c r="S259" s="146">
        <v>0</v>
      </c>
      <c r="T259" s="147">
        <f>S259*H259</f>
        <v>0</v>
      </c>
      <c r="AR259" s="148" t="s">
        <v>219</v>
      </c>
      <c r="AT259" s="148" t="s">
        <v>250</v>
      </c>
      <c r="AU259" s="148" t="s">
        <v>98</v>
      </c>
      <c r="AY259" s="17" t="s">
        <v>171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92</v>
      </c>
      <c r="BK259" s="149">
        <f>ROUND(I259*H259,2)</f>
        <v>0</v>
      </c>
      <c r="BL259" s="17" t="s">
        <v>178</v>
      </c>
      <c r="BM259" s="148" t="s">
        <v>425</v>
      </c>
    </row>
    <row r="260" spans="2:65" s="1" customFormat="1" ht="19.2">
      <c r="B260" s="33"/>
      <c r="D260" s="150" t="s">
        <v>180</v>
      </c>
      <c r="F260" s="151" t="s">
        <v>424</v>
      </c>
      <c r="I260" s="152"/>
      <c r="L260" s="33"/>
      <c r="M260" s="153"/>
      <c r="T260" s="57"/>
      <c r="AT260" s="17" t="s">
        <v>180</v>
      </c>
      <c r="AU260" s="17" t="s">
        <v>98</v>
      </c>
    </row>
    <row r="261" spans="2:65" s="1" customFormat="1" ht="24.15" customHeight="1">
      <c r="B261" s="33"/>
      <c r="C261" s="137" t="s">
        <v>426</v>
      </c>
      <c r="D261" s="137" t="s">
        <v>173</v>
      </c>
      <c r="E261" s="138" t="s">
        <v>427</v>
      </c>
      <c r="F261" s="139" t="s">
        <v>428</v>
      </c>
      <c r="G261" s="140" t="s">
        <v>382</v>
      </c>
      <c r="H261" s="141">
        <v>8</v>
      </c>
      <c r="I261" s="142"/>
      <c r="J261" s="143">
        <f>ROUND(I261*H261,2)</f>
        <v>0</v>
      </c>
      <c r="K261" s="139" t="s">
        <v>375</v>
      </c>
      <c r="L261" s="33"/>
      <c r="M261" s="144" t="s">
        <v>1</v>
      </c>
      <c r="N261" s="145" t="s">
        <v>50</v>
      </c>
      <c r="P261" s="146">
        <f>O261*H261</f>
        <v>0</v>
      </c>
      <c r="Q261" s="146">
        <v>0.21734000000000001</v>
      </c>
      <c r="R261" s="146">
        <f>Q261*H261</f>
        <v>1.73872</v>
      </c>
      <c r="S261" s="146">
        <v>0</v>
      </c>
      <c r="T261" s="147">
        <f>S261*H261</f>
        <v>0</v>
      </c>
      <c r="AR261" s="148" t="s">
        <v>178</v>
      </c>
      <c r="AT261" s="148" t="s">
        <v>173</v>
      </c>
      <c r="AU261" s="148" t="s">
        <v>98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92</v>
      </c>
      <c r="BK261" s="149">
        <f>ROUND(I261*H261,2)</f>
        <v>0</v>
      </c>
      <c r="BL261" s="17" t="s">
        <v>178</v>
      </c>
      <c r="BM261" s="148" t="s">
        <v>429</v>
      </c>
    </row>
    <row r="262" spans="2:65" s="1" customFormat="1" ht="19.2">
      <c r="B262" s="33"/>
      <c r="D262" s="150" t="s">
        <v>180</v>
      </c>
      <c r="F262" s="151" t="s">
        <v>428</v>
      </c>
      <c r="I262" s="152"/>
      <c r="L262" s="33"/>
      <c r="M262" s="153"/>
      <c r="T262" s="57"/>
      <c r="AT262" s="17" t="s">
        <v>180</v>
      </c>
      <c r="AU262" s="17" t="s">
        <v>98</v>
      </c>
    </row>
    <row r="263" spans="2:65" s="1" customFormat="1" ht="16.5" customHeight="1">
      <c r="B263" s="33"/>
      <c r="C263" s="162" t="s">
        <v>430</v>
      </c>
      <c r="D263" s="162" t="s">
        <v>250</v>
      </c>
      <c r="E263" s="163" t="s">
        <v>431</v>
      </c>
      <c r="F263" s="164" t="s">
        <v>432</v>
      </c>
      <c r="G263" s="165" t="s">
        <v>382</v>
      </c>
      <c r="H263" s="166">
        <v>8</v>
      </c>
      <c r="I263" s="167"/>
      <c r="J263" s="168">
        <f>ROUND(I263*H263,2)</f>
        <v>0</v>
      </c>
      <c r="K263" s="164" t="s">
        <v>375</v>
      </c>
      <c r="L263" s="169"/>
      <c r="M263" s="170" t="s">
        <v>1</v>
      </c>
      <c r="N263" s="171" t="s">
        <v>50</v>
      </c>
      <c r="P263" s="146">
        <f>O263*H263</f>
        <v>0</v>
      </c>
      <c r="Q263" s="146">
        <v>3.8600000000000002E-2</v>
      </c>
      <c r="R263" s="146">
        <f>Q263*H263</f>
        <v>0.30880000000000002</v>
      </c>
      <c r="S263" s="146">
        <v>0</v>
      </c>
      <c r="T263" s="147">
        <f>S263*H263</f>
        <v>0</v>
      </c>
      <c r="AR263" s="148" t="s">
        <v>219</v>
      </c>
      <c r="AT263" s="148" t="s">
        <v>250</v>
      </c>
      <c r="AU263" s="148" t="s">
        <v>98</v>
      </c>
      <c r="AY263" s="17" t="s">
        <v>171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92</v>
      </c>
      <c r="BK263" s="149">
        <f>ROUND(I263*H263,2)</f>
        <v>0</v>
      </c>
      <c r="BL263" s="17" t="s">
        <v>178</v>
      </c>
      <c r="BM263" s="148" t="s">
        <v>433</v>
      </c>
    </row>
    <row r="264" spans="2:65" s="1" customFormat="1">
      <c r="B264" s="33"/>
      <c r="D264" s="150" t="s">
        <v>180</v>
      </c>
      <c r="F264" s="151" t="s">
        <v>432</v>
      </c>
      <c r="I264" s="152"/>
      <c r="L264" s="33"/>
      <c r="M264" s="153"/>
      <c r="T264" s="57"/>
      <c r="AT264" s="17" t="s">
        <v>180</v>
      </c>
      <c r="AU264" s="17" t="s">
        <v>98</v>
      </c>
    </row>
    <row r="265" spans="2:65" s="1" customFormat="1" ht="16.5" customHeight="1">
      <c r="B265" s="33"/>
      <c r="C265" s="137" t="s">
        <v>434</v>
      </c>
      <c r="D265" s="137" t="s">
        <v>173</v>
      </c>
      <c r="E265" s="138" t="s">
        <v>435</v>
      </c>
      <c r="F265" s="139" t="s">
        <v>436</v>
      </c>
      <c r="G265" s="140" t="s">
        <v>382</v>
      </c>
      <c r="H265" s="141">
        <v>9</v>
      </c>
      <c r="I265" s="142"/>
      <c r="J265" s="143">
        <f>ROUND(I265*H265,2)</f>
        <v>0</v>
      </c>
      <c r="K265" s="139" t="s">
        <v>1</v>
      </c>
      <c r="L265" s="33"/>
      <c r="M265" s="144" t="s">
        <v>1</v>
      </c>
      <c r="N265" s="145" t="s">
        <v>50</v>
      </c>
      <c r="P265" s="146">
        <f>O265*H265</f>
        <v>0</v>
      </c>
      <c r="Q265" s="146">
        <v>0.42368</v>
      </c>
      <c r="R265" s="146">
        <f>Q265*H265</f>
        <v>3.8131200000000001</v>
      </c>
      <c r="S265" s="146">
        <v>0</v>
      </c>
      <c r="T265" s="147">
        <f>S265*H265</f>
        <v>0</v>
      </c>
      <c r="AR265" s="148" t="s">
        <v>178</v>
      </c>
      <c r="AT265" s="148" t="s">
        <v>173</v>
      </c>
      <c r="AU265" s="148" t="s">
        <v>98</v>
      </c>
      <c r="AY265" s="17" t="s">
        <v>171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7" t="s">
        <v>92</v>
      </c>
      <c r="BK265" s="149">
        <f>ROUND(I265*H265,2)</f>
        <v>0</v>
      </c>
      <c r="BL265" s="17" t="s">
        <v>178</v>
      </c>
      <c r="BM265" s="148" t="s">
        <v>437</v>
      </c>
    </row>
    <row r="266" spans="2:65" s="1" customFormat="1">
      <c r="B266" s="33"/>
      <c r="D266" s="150" t="s">
        <v>180</v>
      </c>
      <c r="F266" s="151" t="s">
        <v>436</v>
      </c>
      <c r="I266" s="152"/>
      <c r="L266" s="33"/>
      <c r="M266" s="153"/>
      <c r="T266" s="57"/>
      <c r="AT266" s="17" t="s">
        <v>180</v>
      </c>
      <c r="AU266" s="17" t="s">
        <v>98</v>
      </c>
    </row>
    <row r="267" spans="2:65" s="11" customFormat="1" ht="22.8" customHeight="1">
      <c r="B267" s="125"/>
      <c r="D267" s="126" t="s">
        <v>84</v>
      </c>
      <c r="E267" s="135" t="s">
        <v>223</v>
      </c>
      <c r="F267" s="135" t="s">
        <v>438</v>
      </c>
      <c r="I267" s="128"/>
      <c r="J267" s="136">
        <f>BK267</f>
        <v>0</v>
      </c>
      <c r="L267" s="125"/>
      <c r="M267" s="130"/>
      <c r="P267" s="131">
        <f>SUM(P268:P318)</f>
        <v>0</v>
      </c>
      <c r="R267" s="131">
        <f>SUM(R268:R318)</f>
        <v>103.09909999999999</v>
      </c>
      <c r="T267" s="132">
        <f>SUM(T268:T318)</f>
        <v>0.246</v>
      </c>
      <c r="AR267" s="126" t="s">
        <v>92</v>
      </c>
      <c r="AT267" s="133" t="s">
        <v>84</v>
      </c>
      <c r="AU267" s="133" t="s">
        <v>92</v>
      </c>
      <c r="AY267" s="126" t="s">
        <v>171</v>
      </c>
      <c r="BK267" s="134">
        <f>SUM(BK268:BK318)</f>
        <v>0</v>
      </c>
    </row>
    <row r="268" spans="2:65" s="1" customFormat="1" ht="24.15" customHeight="1">
      <c r="B268" s="33"/>
      <c r="C268" s="137" t="s">
        <v>439</v>
      </c>
      <c r="D268" s="137" t="s">
        <v>173</v>
      </c>
      <c r="E268" s="138" t="s">
        <v>440</v>
      </c>
      <c r="F268" s="139" t="s">
        <v>441</v>
      </c>
      <c r="G268" s="140" t="s">
        <v>382</v>
      </c>
      <c r="H268" s="141">
        <v>3</v>
      </c>
      <c r="I268" s="142"/>
      <c r="J268" s="143">
        <f>ROUND(I268*H268,2)</f>
        <v>0</v>
      </c>
      <c r="K268" s="139" t="s">
        <v>177</v>
      </c>
      <c r="L268" s="33"/>
      <c r="M268" s="144" t="s">
        <v>1</v>
      </c>
      <c r="N268" s="145" t="s">
        <v>50</v>
      </c>
      <c r="P268" s="146">
        <f>O268*H268</f>
        <v>0</v>
      </c>
      <c r="Q268" s="146">
        <v>6.9999999999999999E-4</v>
      </c>
      <c r="R268" s="146">
        <f>Q268*H268</f>
        <v>2.0999999999999999E-3</v>
      </c>
      <c r="S268" s="146">
        <v>0</v>
      </c>
      <c r="T268" s="147">
        <f>S268*H268</f>
        <v>0</v>
      </c>
      <c r="AR268" s="148" t="s">
        <v>178</v>
      </c>
      <c r="AT268" s="148" t="s">
        <v>173</v>
      </c>
      <c r="AU268" s="148" t="s">
        <v>98</v>
      </c>
      <c r="AY268" s="17" t="s">
        <v>171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92</v>
      </c>
      <c r="BK268" s="149">
        <f>ROUND(I268*H268,2)</f>
        <v>0</v>
      </c>
      <c r="BL268" s="17" t="s">
        <v>178</v>
      </c>
      <c r="BM268" s="148" t="s">
        <v>442</v>
      </c>
    </row>
    <row r="269" spans="2:65" s="1" customFormat="1" ht="19.2">
      <c r="B269" s="33"/>
      <c r="D269" s="150" t="s">
        <v>180</v>
      </c>
      <c r="F269" s="151" t="s">
        <v>443</v>
      </c>
      <c r="I269" s="152"/>
      <c r="L269" s="33"/>
      <c r="M269" s="153"/>
      <c r="T269" s="57"/>
      <c r="AT269" s="17" t="s">
        <v>180</v>
      </c>
      <c r="AU269" s="17" t="s">
        <v>98</v>
      </c>
    </row>
    <row r="270" spans="2:65" s="1" customFormat="1" ht="24.15" customHeight="1">
      <c r="B270" s="33"/>
      <c r="C270" s="162" t="s">
        <v>444</v>
      </c>
      <c r="D270" s="162" t="s">
        <v>250</v>
      </c>
      <c r="E270" s="163" t="s">
        <v>445</v>
      </c>
      <c r="F270" s="164" t="s">
        <v>446</v>
      </c>
      <c r="G270" s="165" t="s">
        <v>382</v>
      </c>
      <c r="H270" s="166">
        <v>2</v>
      </c>
      <c r="I270" s="167"/>
      <c r="J270" s="168">
        <f>ROUND(I270*H270,2)</f>
        <v>0</v>
      </c>
      <c r="K270" s="164" t="s">
        <v>177</v>
      </c>
      <c r="L270" s="169"/>
      <c r="M270" s="170" t="s">
        <v>1</v>
      </c>
      <c r="N270" s="171" t="s">
        <v>50</v>
      </c>
      <c r="P270" s="146">
        <f>O270*H270</f>
        <v>0</v>
      </c>
      <c r="Q270" s="146">
        <v>1.2999999999999999E-3</v>
      </c>
      <c r="R270" s="146">
        <f>Q270*H270</f>
        <v>2.5999999999999999E-3</v>
      </c>
      <c r="S270" s="146">
        <v>0</v>
      </c>
      <c r="T270" s="147">
        <f>S270*H270</f>
        <v>0</v>
      </c>
      <c r="AR270" s="148" t="s">
        <v>219</v>
      </c>
      <c r="AT270" s="148" t="s">
        <v>250</v>
      </c>
      <c r="AU270" s="148" t="s">
        <v>98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92</v>
      </c>
      <c r="BK270" s="149">
        <f>ROUND(I270*H270,2)</f>
        <v>0</v>
      </c>
      <c r="BL270" s="17" t="s">
        <v>178</v>
      </c>
      <c r="BM270" s="148" t="s">
        <v>447</v>
      </c>
    </row>
    <row r="271" spans="2:65" s="1" customFormat="1">
      <c r="B271" s="33"/>
      <c r="D271" s="150" t="s">
        <v>180</v>
      </c>
      <c r="F271" s="151" t="s">
        <v>446</v>
      </c>
      <c r="I271" s="152"/>
      <c r="L271" s="33"/>
      <c r="M271" s="153"/>
      <c r="T271" s="57"/>
      <c r="AT271" s="17" t="s">
        <v>180</v>
      </c>
      <c r="AU271" s="17" t="s">
        <v>98</v>
      </c>
    </row>
    <row r="272" spans="2:65" s="1" customFormat="1" ht="24.15" customHeight="1">
      <c r="B272" s="33"/>
      <c r="C272" s="162" t="s">
        <v>448</v>
      </c>
      <c r="D272" s="162" t="s">
        <v>250</v>
      </c>
      <c r="E272" s="163" t="s">
        <v>449</v>
      </c>
      <c r="F272" s="164" t="s">
        <v>450</v>
      </c>
      <c r="G272" s="165" t="s">
        <v>382</v>
      </c>
      <c r="H272" s="166">
        <v>1</v>
      </c>
      <c r="I272" s="167"/>
      <c r="J272" s="168">
        <f>ROUND(I272*H272,2)</f>
        <v>0</v>
      </c>
      <c r="K272" s="164" t="s">
        <v>177</v>
      </c>
      <c r="L272" s="169"/>
      <c r="M272" s="170" t="s">
        <v>1</v>
      </c>
      <c r="N272" s="171" t="s">
        <v>50</v>
      </c>
      <c r="P272" s="146">
        <f>O272*H272</f>
        <v>0</v>
      </c>
      <c r="Q272" s="146">
        <v>2.5999999999999999E-3</v>
      </c>
      <c r="R272" s="146">
        <f>Q272*H272</f>
        <v>2.5999999999999999E-3</v>
      </c>
      <c r="S272" s="146">
        <v>0</v>
      </c>
      <c r="T272" s="147">
        <f>S272*H272</f>
        <v>0</v>
      </c>
      <c r="AR272" s="148" t="s">
        <v>219</v>
      </c>
      <c r="AT272" s="148" t="s">
        <v>250</v>
      </c>
      <c r="AU272" s="148" t="s">
        <v>98</v>
      </c>
      <c r="AY272" s="17" t="s">
        <v>171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92</v>
      </c>
      <c r="BK272" s="149">
        <f>ROUND(I272*H272,2)</f>
        <v>0</v>
      </c>
      <c r="BL272" s="17" t="s">
        <v>178</v>
      </c>
      <c r="BM272" s="148" t="s">
        <v>451</v>
      </c>
    </row>
    <row r="273" spans="2:65" s="1" customFormat="1" ht="19.2">
      <c r="B273" s="33"/>
      <c r="D273" s="150" t="s">
        <v>180</v>
      </c>
      <c r="F273" s="151" t="s">
        <v>450</v>
      </c>
      <c r="I273" s="152"/>
      <c r="L273" s="33"/>
      <c r="M273" s="153"/>
      <c r="T273" s="57"/>
      <c r="AT273" s="17" t="s">
        <v>180</v>
      </c>
      <c r="AU273" s="17" t="s">
        <v>98</v>
      </c>
    </row>
    <row r="274" spans="2:65" s="1" customFormat="1" ht="24.15" customHeight="1">
      <c r="B274" s="33"/>
      <c r="C274" s="137" t="s">
        <v>452</v>
      </c>
      <c r="D274" s="137" t="s">
        <v>173</v>
      </c>
      <c r="E274" s="138" t="s">
        <v>453</v>
      </c>
      <c r="F274" s="139" t="s">
        <v>454</v>
      </c>
      <c r="G274" s="140" t="s">
        <v>382</v>
      </c>
      <c r="H274" s="141">
        <v>2</v>
      </c>
      <c r="I274" s="142"/>
      <c r="J274" s="143">
        <f>ROUND(I274*H274,2)</f>
        <v>0</v>
      </c>
      <c r="K274" s="139" t="s">
        <v>177</v>
      </c>
      <c r="L274" s="33"/>
      <c r="M274" s="144" t="s">
        <v>1</v>
      </c>
      <c r="N274" s="145" t="s">
        <v>50</v>
      </c>
      <c r="P274" s="146">
        <f>O274*H274</f>
        <v>0</v>
      </c>
      <c r="Q274" s="146">
        <v>0.11241</v>
      </c>
      <c r="R274" s="146">
        <f>Q274*H274</f>
        <v>0.22481999999999999</v>
      </c>
      <c r="S274" s="146">
        <v>0</v>
      </c>
      <c r="T274" s="147">
        <f>S274*H274</f>
        <v>0</v>
      </c>
      <c r="AR274" s="148" t="s">
        <v>178</v>
      </c>
      <c r="AT274" s="148" t="s">
        <v>173</v>
      </c>
      <c r="AU274" s="148" t="s">
        <v>98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92</v>
      </c>
      <c r="BK274" s="149">
        <f>ROUND(I274*H274,2)</f>
        <v>0</v>
      </c>
      <c r="BL274" s="17" t="s">
        <v>178</v>
      </c>
      <c r="BM274" s="148" t="s">
        <v>455</v>
      </c>
    </row>
    <row r="275" spans="2:65" s="1" customFormat="1" ht="19.2">
      <c r="B275" s="33"/>
      <c r="D275" s="150" t="s">
        <v>180</v>
      </c>
      <c r="F275" s="151" t="s">
        <v>456</v>
      </c>
      <c r="I275" s="152"/>
      <c r="L275" s="33"/>
      <c r="M275" s="153"/>
      <c r="T275" s="57"/>
      <c r="AT275" s="17" t="s">
        <v>180</v>
      </c>
      <c r="AU275" s="17" t="s">
        <v>98</v>
      </c>
    </row>
    <row r="276" spans="2:65" s="1" customFormat="1" ht="21.75" customHeight="1">
      <c r="B276" s="33"/>
      <c r="C276" s="162" t="s">
        <v>457</v>
      </c>
      <c r="D276" s="162" t="s">
        <v>250</v>
      </c>
      <c r="E276" s="163" t="s">
        <v>458</v>
      </c>
      <c r="F276" s="164" t="s">
        <v>459</v>
      </c>
      <c r="G276" s="165" t="s">
        <v>382</v>
      </c>
      <c r="H276" s="166">
        <v>2</v>
      </c>
      <c r="I276" s="167"/>
      <c r="J276" s="168">
        <f>ROUND(I276*H276,2)</f>
        <v>0</v>
      </c>
      <c r="K276" s="164" t="s">
        <v>177</v>
      </c>
      <c r="L276" s="169"/>
      <c r="M276" s="170" t="s">
        <v>1</v>
      </c>
      <c r="N276" s="171" t="s">
        <v>50</v>
      </c>
      <c r="P276" s="146">
        <f>O276*H276</f>
        <v>0</v>
      </c>
      <c r="Q276" s="146">
        <v>6.1000000000000004E-3</v>
      </c>
      <c r="R276" s="146">
        <f>Q276*H276</f>
        <v>1.2200000000000001E-2</v>
      </c>
      <c r="S276" s="146">
        <v>0</v>
      </c>
      <c r="T276" s="147">
        <f>S276*H276</f>
        <v>0</v>
      </c>
      <c r="AR276" s="148" t="s">
        <v>219</v>
      </c>
      <c r="AT276" s="148" t="s">
        <v>250</v>
      </c>
      <c r="AU276" s="148" t="s">
        <v>98</v>
      </c>
      <c r="AY276" s="17" t="s">
        <v>171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92</v>
      </c>
      <c r="BK276" s="149">
        <f>ROUND(I276*H276,2)</f>
        <v>0</v>
      </c>
      <c r="BL276" s="17" t="s">
        <v>178</v>
      </c>
      <c r="BM276" s="148" t="s">
        <v>460</v>
      </c>
    </row>
    <row r="277" spans="2:65" s="1" customFormat="1">
      <c r="B277" s="33"/>
      <c r="D277" s="150" t="s">
        <v>180</v>
      </c>
      <c r="F277" s="151" t="s">
        <v>459</v>
      </c>
      <c r="I277" s="152"/>
      <c r="L277" s="33"/>
      <c r="M277" s="153"/>
      <c r="T277" s="57"/>
      <c r="AT277" s="17" t="s">
        <v>180</v>
      </c>
      <c r="AU277" s="17" t="s">
        <v>98</v>
      </c>
    </row>
    <row r="278" spans="2:65" s="1" customFormat="1" ht="16.5" customHeight="1">
      <c r="B278" s="33"/>
      <c r="C278" s="162" t="s">
        <v>461</v>
      </c>
      <c r="D278" s="162" t="s">
        <v>250</v>
      </c>
      <c r="E278" s="163" t="s">
        <v>462</v>
      </c>
      <c r="F278" s="164" t="s">
        <v>463</v>
      </c>
      <c r="G278" s="165" t="s">
        <v>382</v>
      </c>
      <c r="H278" s="166">
        <v>2</v>
      </c>
      <c r="I278" s="167"/>
      <c r="J278" s="168">
        <f>ROUND(I278*H278,2)</f>
        <v>0</v>
      </c>
      <c r="K278" s="164" t="s">
        <v>177</v>
      </c>
      <c r="L278" s="169"/>
      <c r="M278" s="170" t="s">
        <v>1</v>
      </c>
      <c r="N278" s="171" t="s">
        <v>50</v>
      </c>
      <c r="P278" s="146">
        <f>O278*H278</f>
        <v>0</v>
      </c>
      <c r="Q278" s="146">
        <v>1E-4</v>
      </c>
      <c r="R278" s="146">
        <f>Q278*H278</f>
        <v>2.0000000000000001E-4</v>
      </c>
      <c r="S278" s="146">
        <v>0</v>
      </c>
      <c r="T278" s="147">
        <f>S278*H278</f>
        <v>0</v>
      </c>
      <c r="AR278" s="148" t="s">
        <v>219</v>
      </c>
      <c r="AT278" s="148" t="s">
        <v>250</v>
      </c>
      <c r="AU278" s="148" t="s">
        <v>98</v>
      </c>
      <c r="AY278" s="17" t="s">
        <v>171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92</v>
      </c>
      <c r="BK278" s="149">
        <f>ROUND(I278*H278,2)</f>
        <v>0</v>
      </c>
      <c r="BL278" s="17" t="s">
        <v>178</v>
      </c>
      <c r="BM278" s="148" t="s">
        <v>464</v>
      </c>
    </row>
    <row r="279" spans="2:65" s="1" customFormat="1">
      <c r="B279" s="33"/>
      <c r="D279" s="150" t="s">
        <v>180</v>
      </c>
      <c r="F279" s="151" t="s">
        <v>463</v>
      </c>
      <c r="I279" s="152"/>
      <c r="L279" s="33"/>
      <c r="M279" s="153"/>
      <c r="T279" s="57"/>
      <c r="AT279" s="17" t="s">
        <v>180</v>
      </c>
      <c r="AU279" s="17" t="s">
        <v>98</v>
      </c>
    </row>
    <row r="280" spans="2:65" s="1" customFormat="1" ht="21.75" customHeight="1">
      <c r="B280" s="33"/>
      <c r="C280" s="162" t="s">
        <v>465</v>
      </c>
      <c r="D280" s="162" t="s">
        <v>250</v>
      </c>
      <c r="E280" s="163" t="s">
        <v>466</v>
      </c>
      <c r="F280" s="164" t="s">
        <v>467</v>
      </c>
      <c r="G280" s="165" t="s">
        <v>382</v>
      </c>
      <c r="H280" s="166">
        <v>6</v>
      </c>
      <c r="I280" s="167"/>
      <c r="J280" s="168">
        <f>ROUND(I280*H280,2)</f>
        <v>0</v>
      </c>
      <c r="K280" s="164" t="s">
        <v>177</v>
      </c>
      <c r="L280" s="169"/>
      <c r="M280" s="170" t="s">
        <v>1</v>
      </c>
      <c r="N280" s="171" t="s">
        <v>50</v>
      </c>
      <c r="P280" s="146">
        <f>O280*H280</f>
        <v>0</v>
      </c>
      <c r="Q280" s="146">
        <v>3.5E-4</v>
      </c>
      <c r="R280" s="146">
        <f>Q280*H280</f>
        <v>2.0999999999999999E-3</v>
      </c>
      <c r="S280" s="146">
        <v>0</v>
      </c>
      <c r="T280" s="147">
        <f>S280*H280</f>
        <v>0</v>
      </c>
      <c r="AR280" s="148" t="s">
        <v>219</v>
      </c>
      <c r="AT280" s="148" t="s">
        <v>250</v>
      </c>
      <c r="AU280" s="148" t="s">
        <v>98</v>
      </c>
      <c r="AY280" s="17" t="s">
        <v>171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92</v>
      </c>
      <c r="BK280" s="149">
        <f>ROUND(I280*H280,2)</f>
        <v>0</v>
      </c>
      <c r="BL280" s="17" t="s">
        <v>178</v>
      </c>
      <c r="BM280" s="148" t="s">
        <v>468</v>
      </c>
    </row>
    <row r="281" spans="2:65" s="1" customFormat="1">
      <c r="B281" s="33"/>
      <c r="D281" s="150" t="s">
        <v>180</v>
      </c>
      <c r="F281" s="151" t="s">
        <v>467</v>
      </c>
      <c r="I281" s="152"/>
      <c r="L281" s="33"/>
      <c r="M281" s="153"/>
      <c r="T281" s="57"/>
      <c r="AT281" s="17" t="s">
        <v>180</v>
      </c>
      <c r="AU281" s="17" t="s">
        <v>98</v>
      </c>
    </row>
    <row r="282" spans="2:65" s="1" customFormat="1" ht="24.15" customHeight="1">
      <c r="B282" s="33"/>
      <c r="C282" s="137" t="s">
        <v>469</v>
      </c>
      <c r="D282" s="137" t="s">
        <v>173</v>
      </c>
      <c r="E282" s="138" t="s">
        <v>470</v>
      </c>
      <c r="F282" s="139" t="s">
        <v>471</v>
      </c>
      <c r="G282" s="140" t="s">
        <v>197</v>
      </c>
      <c r="H282" s="141">
        <v>255</v>
      </c>
      <c r="I282" s="142"/>
      <c r="J282" s="143">
        <f>ROUND(I282*H282,2)</f>
        <v>0</v>
      </c>
      <c r="K282" s="139" t="s">
        <v>177</v>
      </c>
      <c r="L282" s="33"/>
      <c r="M282" s="144" t="s">
        <v>1</v>
      </c>
      <c r="N282" s="145" t="s">
        <v>50</v>
      </c>
      <c r="P282" s="146">
        <f>O282*H282</f>
        <v>0</v>
      </c>
      <c r="Q282" s="146">
        <v>8.9779999999999999E-2</v>
      </c>
      <c r="R282" s="146">
        <f>Q282*H282</f>
        <v>22.893899999999999</v>
      </c>
      <c r="S282" s="146">
        <v>0</v>
      </c>
      <c r="T282" s="147">
        <f>S282*H282</f>
        <v>0</v>
      </c>
      <c r="AR282" s="148" t="s">
        <v>178</v>
      </c>
      <c r="AT282" s="148" t="s">
        <v>173</v>
      </c>
      <c r="AU282" s="148" t="s">
        <v>98</v>
      </c>
      <c r="AY282" s="17" t="s">
        <v>171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92</v>
      </c>
      <c r="BK282" s="149">
        <f>ROUND(I282*H282,2)</f>
        <v>0</v>
      </c>
      <c r="BL282" s="17" t="s">
        <v>178</v>
      </c>
      <c r="BM282" s="148" t="s">
        <v>472</v>
      </c>
    </row>
    <row r="283" spans="2:65" s="1" customFormat="1" ht="38.4">
      <c r="B283" s="33"/>
      <c r="D283" s="150" t="s">
        <v>180</v>
      </c>
      <c r="F283" s="151" t="s">
        <v>473</v>
      </c>
      <c r="I283" s="152"/>
      <c r="L283" s="33"/>
      <c r="M283" s="153"/>
      <c r="T283" s="57"/>
      <c r="AT283" s="17" t="s">
        <v>180</v>
      </c>
      <c r="AU283" s="17" t="s">
        <v>98</v>
      </c>
    </row>
    <row r="284" spans="2:65" s="12" customFormat="1">
      <c r="B284" s="154"/>
      <c r="D284" s="150" t="s">
        <v>182</v>
      </c>
      <c r="E284" s="155" t="s">
        <v>1</v>
      </c>
      <c r="F284" s="156" t="s">
        <v>474</v>
      </c>
      <c r="H284" s="157">
        <v>255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92</v>
      </c>
      <c r="AY284" s="155" t="s">
        <v>171</v>
      </c>
    </row>
    <row r="285" spans="2:65" s="1" customFormat="1" ht="16.5" customHeight="1">
      <c r="B285" s="33"/>
      <c r="C285" s="162" t="s">
        <v>475</v>
      </c>
      <c r="D285" s="162" t="s">
        <v>250</v>
      </c>
      <c r="E285" s="163" t="s">
        <v>476</v>
      </c>
      <c r="F285" s="164" t="s">
        <v>477</v>
      </c>
      <c r="G285" s="165" t="s">
        <v>176</v>
      </c>
      <c r="H285" s="166">
        <v>13.2</v>
      </c>
      <c r="I285" s="167"/>
      <c r="J285" s="168">
        <f>ROUND(I285*H285,2)</f>
        <v>0</v>
      </c>
      <c r="K285" s="164" t="s">
        <v>177</v>
      </c>
      <c r="L285" s="169"/>
      <c r="M285" s="170" t="s">
        <v>1</v>
      </c>
      <c r="N285" s="171" t="s">
        <v>50</v>
      </c>
      <c r="P285" s="146">
        <f>O285*H285</f>
        <v>0</v>
      </c>
      <c r="Q285" s="146">
        <v>0.222</v>
      </c>
      <c r="R285" s="146">
        <f>Q285*H285</f>
        <v>2.9303999999999997</v>
      </c>
      <c r="S285" s="146">
        <v>0</v>
      </c>
      <c r="T285" s="147">
        <f>S285*H285</f>
        <v>0</v>
      </c>
      <c r="AR285" s="148" t="s">
        <v>219</v>
      </c>
      <c r="AT285" s="148" t="s">
        <v>250</v>
      </c>
      <c r="AU285" s="148" t="s">
        <v>98</v>
      </c>
      <c r="AY285" s="17" t="s">
        <v>171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92</v>
      </c>
      <c r="BK285" s="149">
        <f>ROUND(I285*H285,2)</f>
        <v>0</v>
      </c>
      <c r="BL285" s="17" t="s">
        <v>178</v>
      </c>
      <c r="BM285" s="148" t="s">
        <v>478</v>
      </c>
    </row>
    <row r="286" spans="2:65" s="1" customFormat="1">
      <c r="B286" s="33"/>
      <c r="D286" s="150" t="s">
        <v>180</v>
      </c>
      <c r="F286" s="151" t="s">
        <v>477</v>
      </c>
      <c r="I286" s="152"/>
      <c r="L286" s="33"/>
      <c r="M286" s="153"/>
      <c r="T286" s="57"/>
      <c r="AT286" s="17" t="s">
        <v>180</v>
      </c>
      <c r="AU286" s="17" t="s">
        <v>98</v>
      </c>
    </row>
    <row r="287" spans="2:65" s="1" customFormat="1" ht="19.2">
      <c r="B287" s="33"/>
      <c r="D287" s="150" t="s">
        <v>188</v>
      </c>
      <c r="F287" s="161" t="s">
        <v>479</v>
      </c>
      <c r="I287" s="152"/>
      <c r="L287" s="33"/>
      <c r="M287" s="153"/>
      <c r="T287" s="57"/>
      <c r="AT287" s="17" t="s">
        <v>188</v>
      </c>
      <c r="AU287" s="17" t="s">
        <v>98</v>
      </c>
    </row>
    <row r="288" spans="2:65" s="12" customFormat="1">
      <c r="B288" s="154"/>
      <c r="D288" s="150" t="s">
        <v>182</v>
      </c>
      <c r="E288" s="155" t="s">
        <v>1</v>
      </c>
      <c r="F288" s="156" t="s">
        <v>480</v>
      </c>
      <c r="H288" s="157">
        <v>13.2</v>
      </c>
      <c r="I288" s="158"/>
      <c r="L288" s="154"/>
      <c r="M288" s="159"/>
      <c r="T288" s="160"/>
      <c r="AT288" s="155" t="s">
        <v>182</v>
      </c>
      <c r="AU288" s="155" t="s">
        <v>98</v>
      </c>
      <c r="AV288" s="12" t="s">
        <v>98</v>
      </c>
      <c r="AW288" s="12" t="s">
        <v>40</v>
      </c>
      <c r="AX288" s="12" t="s">
        <v>92</v>
      </c>
      <c r="AY288" s="155" t="s">
        <v>171</v>
      </c>
    </row>
    <row r="289" spans="2:65" s="1" customFormat="1" ht="33" customHeight="1">
      <c r="B289" s="33"/>
      <c r="C289" s="137" t="s">
        <v>481</v>
      </c>
      <c r="D289" s="137" t="s">
        <v>173</v>
      </c>
      <c r="E289" s="138" t="s">
        <v>482</v>
      </c>
      <c r="F289" s="139" t="s">
        <v>483</v>
      </c>
      <c r="G289" s="140" t="s">
        <v>197</v>
      </c>
      <c r="H289" s="141">
        <v>69</v>
      </c>
      <c r="I289" s="142"/>
      <c r="J289" s="143">
        <f>ROUND(I289*H289,2)</f>
        <v>0</v>
      </c>
      <c r="K289" s="139" t="s">
        <v>177</v>
      </c>
      <c r="L289" s="33"/>
      <c r="M289" s="144" t="s">
        <v>1</v>
      </c>
      <c r="N289" s="145" t="s">
        <v>50</v>
      </c>
      <c r="P289" s="146">
        <f>O289*H289</f>
        <v>0</v>
      </c>
      <c r="Q289" s="146">
        <v>0.1295</v>
      </c>
      <c r="R289" s="146">
        <f>Q289*H289</f>
        <v>8.9355000000000011</v>
      </c>
      <c r="S289" s="146">
        <v>0</v>
      </c>
      <c r="T289" s="147">
        <f>S289*H289</f>
        <v>0</v>
      </c>
      <c r="AR289" s="148" t="s">
        <v>178</v>
      </c>
      <c r="AT289" s="148" t="s">
        <v>173</v>
      </c>
      <c r="AU289" s="148" t="s">
        <v>98</v>
      </c>
      <c r="AY289" s="17" t="s">
        <v>171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7" t="s">
        <v>92</v>
      </c>
      <c r="BK289" s="149">
        <f>ROUND(I289*H289,2)</f>
        <v>0</v>
      </c>
      <c r="BL289" s="17" t="s">
        <v>178</v>
      </c>
      <c r="BM289" s="148" t="s">
        <v>484</v>
      </c>
    </row>
    <row r="290" spans="2:65" s="1" customFormat="1" ht="38.4">
      <c r="B290" s="33"/>
      <c r="D290" s="150" t="s">
        <v>180</v>
      </c>
      <c r="F290" s="151" t="s">
        <v>485</v>
      </c>
      <c r="I290" s="152"/>
      <c r="L290" s="33"/>
      <c r="M290" s="153"/>
      <c r="T290" s="57"/>
      <c r="AT290" s="17" t="s">
        <v>180</v>
      </c>
      <c r="AU290" s="17" t="s">
        <v>98</v>
      </c>
    </row>
    <row r="291" spans="2:65" s="1" customFormat="1" ht="19.2">
      <c r="B291" s="33"/>
      <c r="D291" s="150" t="s">
        <v>188</v>
      </c>
      <c r="F291" s="161" t="s">
        <v>486</v>
      </c>
      <c r="I291" s="152"/>
      <c r="L291" s="33"/>
      <c r="M291" s="153"/>
      <c r="T291" s="57"/>
      <c r="AT291" s="17" t="s">
        <v>188</v>
      </c>
      <c r="AU291" s="17" t="s">
        <v>98</v>
      </c>
    </row>
    <row r="292" spans="2:65" s="12" customFormat="1">
      <c r="B292" s="154"/>
      <c r="D292" s="150" t="s">
        <v>182</v>
      </c>
      <c r="E292" s="155" t="s">
        <v>1</v>
      </c>
      <c r="F292" s="156" t="s">
        <v>487</v>
      </c>
      <c r="H292" s="157">
        <v>69</v>
      </c>
      <c r="I292" s="158"/>
      <c r="L292" s="154"/>
      <c r="M292" s="159"/>
      <c r="T292" s="160"/>
      <c r="AT292" s="155" t="s">
        <v>182</v>
      </c>
      <c r="AU292" s="155" t="s">
        <v>98</v>
      </c>
      <c r="AV292" s="12" t="s">
        <v>98</v>
      </c>
      <c r="AW292" s="12" t="s">
        <v>40</v>
      </c>
      <c r="AX292" s="12" t="s">
        <v>92</v>
      </c>
      <c r="AY292" s="155" t="s">
        <v>171</v>
      </c>
    </row>
    <row r="293" spans="2:65" s="1" customFormat="1" ht="16.5" customHeight="1">
      <c r="B293" s="33"/>
      <c r="C293" s="162" t="s">
        <v>488</v>
      </c>
      <c r="D293" s="162" t="s">
        <v>250</v>
      </c>
      <c r="E293" s="163" t="s">
        <v>489</v>
      </c>
      <c r="F293" s="164" t="s">
        <v>490</v>
      </c>
      <c r="G293" s="165" t="s">
        <v>197</v>
      </c>
      <c r="H293" s="166">
        <v>70.38</v>
      </c>
      <c r="I293" s="167"/>
      <c r="J293" s="168">
        <f>ROUND(I293*H293,2)</f>
        <v>0</v>
      </c>
      <c r="K293" s="164" t="s">
        <v>177</v>
      </c>
      <c r="L293" s="169"/>
      <c r="M293" s="170" t="s">
        <v>1</v>
      </c>
      <c r="N293" s="171" t="s">
        <v>50</v>
      </c>
      <c r="P293" s="146">
        <f>O293*H293</f>
        <v>0</v>
      </c>
      <c r="Q293" s="146">
        <v>4.4999999999999998E-2</v>
      </c>
      <c r="R293" s="146">
        <f>Q293*H293</f>
        <v>3.1670999999999996</v>
      </c>
      <c r="S293" s="146">
        <v>0</v>
      </c>
      <c r="T293" s="147">
        <f>S293*H293</f>
        <v>0</v>
      </c>
      <c r="AR293" s="148" t="s">
        <v>219</v>
      </c>
      <c r="AT293" s="148" t="s">
        <v>250</v>
      </c>
      <c r="AU293" s="148" t="s">
        <v>98</v>
      </c>
      <c r="AY293" s="17" t="s">
        <v>171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7" t="s">
        <v>92</v>
      </c>
      <c r="BK293" s="149">
        <f>ROUND(I293*H293,2)</f>
        <v>0</v>
      </c>
      <c r="BL293" s="17" t="s">
        <v>178</v>
      </c>
      <c r="BM293" s="148" t="s">
        <v>491</v>
      </c>
    </row>
    <row r="294" spans="2:65" s="1" customFormat="1">
      <c r="B294" s="33"/>
      <c r="D294" s="150" t="s">
        <v>180</v>
      </c>
      <c r="F294" s="151" t="s">
        <v>490</v>
      </c>
      <c r="I294" s="152"/>
      <c r="L294" s="33"/>
      <c r="M294" s="153"/>
      <c r="T294" s="57"/>
      <c r="AT294" s="17" t="s">
        <v>180</v>
      </c>
      <c r="AU294" s="17" t="s">
        <v>98</v>
      </c>
    </row>
    <row r="295" spans="2:65" s="12" customFormat="1">
      <c r="B295" s="154"/>
      <c r="D295" s="150" t="s">
        <v>182</v>
      </c>
      <c r="E295" s="155" t="s">
        <v>1</v>
      </c>
      <c r="F295" s="156" t="s">
        <v>492</v>
      </c>
      <c r="H295" s="157">
        <v>70.38</v>
      </c>
      <c r="I295" s="158"/>
      <c r="L295" s="154"/>
      <c r="M295" s="159"/>
      <c r="T295" s="160"/>
      <c r="AT295" s="155" t="s">
        <v>182</v>
      </c>
      <c r="AU295" s="155" t="s">
        <v>98</v>
      </c>
      <c r="AV295" s="12" t="s">
        <v>98</v>
      </c>
      <c r="AW295" s="12" t="s">
        <v>40</v>
      </c>
      <c r="AX295" s="12" t="s">
        <v>92</v>
      </c>
      <c r="AY295" s="155" t="s">
        <v>171</v>
      </c>
    </row>
    <row r="296" spans="2:65" s="1" customFormat="1" ht="24.15" customHeight="1">
      <c r="B296" s="33"/>
      <c r="C296" s="137" t="s">
        <v>493</v>
      </c>
      <c r="D296" s="137" t="s">
        <v>173</v>
      </c>
      <c r="E296" s="138" t="s">
        <v>494</v>
      </c>
      <c r="F296" s="139" t="s">
        <v>495</v>
      </c>
      <c r="G296" s="140" t="s">
        <v>197</v>
      </c>
      <c r="H296" s="141">
        <v>322</v>
      </c>
      <c r="I296" s="142"/>
      <c r="J296" s="143">
        <f>ROUND(I296*H296,2)</f>
        <v>0</v>
      </c>
      <c r="K296" s="139" t="s">
        <v>177</v>
      </c>
      <c r="L296" s="33"/>
      <c r="M296" s="144" t="s">
        <v>1</v>
      </c>
      <c r="N296" s="145" t="s">
        <v>50</v>
      </c>
      <c r="P296" s="146">
        <f>O296*H296</f>
        <v>0</v>
      </c>
      <c r="Q296" s="146">
        <v>0.14066999999999999</v>
      </c>
      <c r="R296" s="146">
        <f>Q296*H296</f>
        <v>45.295739999999995</v>
      </c>
      <c r="S296" s="146">
        <v>0</v>
      </c>
      <c r="T296" s="147">
        <f>S296*H296</f>
        <v>0</v>
      </c>
      <c r="AR296" s="148" t="s">
        <v>178</v>
      </c>
      <c r="AT296" s="148" t="s">
        <v>173</v>
      </c>
      <c r="AU296" s="148" t="s">
        <v>98</v>
      </c>
      <c r="AY296" s="17" t="s">
        <v>171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92</v>
      </c>
      <c r="BK296" s="149">
        <f>ROUND(I296*H296,2)</f>
        <v>0</v>
      </c>
      <c r="BL296" s="17" t="s">
        <v>178</v>
      </c>
      <c r="BM296" s="148" t="s">
        <v>496</v>
      </c>
    </row>
    <row r="297" spans="2:65" s="1" customFormat="1" ht="28.8">
      <c r="B297" s="33"/>
      <c r="D297" s="150" t="s">
        <v>180</v>
      </c>
      <c r="F297" s="151" t="s">
        <v>497</v>
      </c>
      <c r="I297" s="152"/>
      <c r="L297" s="33"/>
      <c r="M297" s="153"/>
      <c r="T297" s="57"/>
      <c r="AT297" s="17" t="s">
        <v>180</v>
      </c>
      <c r="AU297" s="17" t="s">
        <v>98</v>
      </c>
    </row>
    <row r="298" spans="2:65" s="12" customFormat="1">
      <c r="B298" s="154"/>
      <c r="D298" s="150" t="s">
        <v>182</v>
      </c>
      <c r="E298" s="155" t="s">
        <v>1</v>
      </c>
      <c r="F298" s="156" t="s">
        <v>498</v>
      </c>
      <c r="H298" s="157">
        <v>322</v>
      </c>
      <c r="I298" s="158"/>
      <c r="L298" s="154"/>
      <c r="M298" s="159"/>
      <c r="T298" s="160"/>
      <c r="AT298" s="155" t="s">
        <v>182</v>
      </c>
      <c r="AU298" s="155" t="s">
        <v>98</v>
      </c>
      <c r="AV298" s="12" t="s">
        <v>98</v>
      </c>
      <c r="AW298" s="12" t="s">
        <v>40</v>
      </c>
      <c r="AX298" s="12" t="s">
        <v>92</v>
      </c>
      <c r="AY298" s="155" t="s">
        <v>171</v>
      </c>
    </row>
    <row r="299" spans="2:65" s="1" customFormat="1" ht="21.75" customHeight="1">
      <c r="B299" s="33"/>
      <c r="C299" s="162" t="s">
        <v>499</v>
      </c>
      <c r="D299" s="162" t="s">
        <v>250</v>
      </c>
      <c r="E299" s="163" t="s">
        <v>500</v>
      </c>
      <c r="F299" s="164" t="s">
        <v>501</v>
      </c>
      <c r="G299" s="165" t="s">
        <v>197</v>
      </c>
      <c r="H299" s="166">
        <v>193.8</v>
      </c>
      <c r="I299" s="167"/>
      <c r="J299" s="168">
        <f>ROUND(I299*H299,2)</f>
        <v>0</v>
      </c>
      <c r="K299" s="164" t="s">
        <v>177</v>
      </c>
      <c r="L299" s="169"/>
      <c r="M299" s="170" t="s">
        <v>1</v>
      </c>
      <c r="N299" s="171" t="s">
        <v>50</v>
      </c>
      <c r="P299" s="146">
        <f>O299*H299</f>
        <v>0</v>
      </c>
      <c r="Q299" s="146">
        <v>6.5000000000000002E-2</v>
      </c>
      <c r="R299" s="146">
        <f>Q299*H299</f>
        <v>12.597000000000001</v>
      </c>
      <c r="S299" s="146">
        <v>0</v>
      </c>
      <c r="T299" s="147">
        <f>S299*H299</f>
        <v>0</v>
      </c>
      <c r="AR299" s="148" t="s">
        <v>219</v>
      </c>
      <c r="AT299" s="148" t="s">
        <v>250</v>
      </c>
      <c r="AU299" s="148" t="s">
        <v>98</v>
      </c>
      <c r="AY299" s="17" t="s">
        <v>171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92</v>
      </c>
      <c r="BK299" s="149">
        <f>ROUND(I299*H299,2)</f>
        <v>0</v>
      </c>
      <c r="BL299" s="17" t="s">
        <v>178</v>
      </c>
      <c r="BM299" s="148" t="s">
        <v>502</v>
      </c>
    </row>
    <row r="300" spans="2:65" s="1" customFormat="1">
      <c r="B300" s="33"/>
      <c r="D300" s="150" t="s">
        <v>180</v>
      </c>
      <c r="F300" s="151" t="s">
        <v>501</v>
      </c>
      <c r="I300" s="152"/>
      <c r="L300" s="33"/>
      <c r="M300" s="153"/>
      <c r="T300" s="57"/>
      <c r="AT300" s="17" t="s">
        <v>180</v>
      </c>
      <c r="AU300" s="17" t="s">
        <v>98</v>
      </c>
    </row>
    <row r="301" spans="2:65" s="1" customFormat="1" ht="19.2">
      <c r="B301" s="33"/>
      <c r="D301" s="150" t="s">
        <v>188</v>
      </c>
      <c r="F301" s="161" t="s">
        <v>503</v>
      </c>
      <c r="I301" s="152"/>
      <c r="L301" s="33"/>
      <c r="M301" s="153"/>
      <c r="T301" s="57"/>
      <c r="AT301" s="17" t="s">
        <v>188</v>
      </c>
      <c r="AU301" s="17" t="s">
        <v>98</v>
      </c>
    </row>
    <row r="302" spans="2:65" s="12" customFormat="1">
      <c r="B302" s="154"/>
      <c r="D302" s="150" t="s">
        <v>182</v>
      </c>
      <c r="E302" s="155" t="s">
        <v>1</v>
      </c>
      <c r="F302" s="156" t="s">
        <v>504</v>
      </c>
      <c r="H302" s="157">
        <v>193.8</v>
      </c>
      <c r="I302" s="158"/>
      <c r="L302" s="154"/>
      <c r="M302" s="159"/>
      <c r="T302" s="160"/>
      <c r="AT302" s="155" t="s">
        <v>182</v>
      </c>
      <c r="AU302" s="155" t="s">
        <v>98</v>
      </c>
      <c r="AV302" s="12" t="s">
        <v>98</v>
      </c>
      <c r="AW302" s="12" t="s">
        <v>40</v>
      </c>
      <c r="AX302" s="12" t="s">
        <v>92</v>
      </c>
      <c r="AY302" s="155" t="s">
        <v>171</v>
      </c>
    </row>
    <row r="303" spans="2:65" s="1" customFormat="1" ht="24.15" customHeight="1">
      <c r="B303" s="33"/>
      <c r="C303" s="137" t="s">
        <v>505</v>
      </c>
      <c r="D303" s="137" t="s">
        <v>173</v>
      </c>
      <c r="E303" s="138" t="s">
        <v>506</v>
      </c>
      <c r="F303" s="139" t="s">
        <v>507</v>
      </c>
      <c r="G303" s="140" t="s">
        <v>197</v>
      </c>
      <c r="H303" s="141">
        <v>26</v>
      </c>
      <c r="I303" s="142"/>
      <c r="J303" s="143">
        <f>ROUND(I303*H303,2)</f>
        <v>0</v>
      </c>
      <c r="K303" s="139" t="s">
        <v>177</v>
      </c>
      <c r="L303" s="33"/>
      <c r="M303" s="144" t="s">
        <v>1</v>
      </c>
      <c r="N303" s="145" t="s">
        <v>50</v>
      </c>
      <c r="P303" s="146">
        <f>O303*H303</f>
        <v>0</v>
      </c>
      <c r="Q303" s="146">
        <v>6.0000000000000002E-5</v>
      </c>
      <c r="R303" s="146">
        <f>Q303*H303</f>
        <v>1.56E-3</v>
      </c>
      <c r="S303" s="146">
        <v>0</v>
      </c>
      <c r="T303" s="147">
        <f>S303*H303</f>
        <v>0</v>
      </c>
      <c r="AR303" s="148" t="s">
        <v>178</v>
      </c>
      <c r="AT303" s="148" t="s">
        <v>173</v>
      </c>
      <c r="AU303" s="148" t="s">
        <v>98</v>
      </c>
      <c r="AY303" s="17" t="s">
        <v>171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92</v>
      </c>
      <c r="BK303" s="149">
        <f>ROUND(I303*H303,2)</f>
        <v>0</v>
      </c>
      <c r="BL303" s="17" t="s">
        <v>178</v>
      </c>
      <c r="BM303" s="148" t="s">
        <v>508</v>
      </c>
    </row>
    <row r="304" spans="2:65" s="1" customFormat="1" ht="38.4">
      <c r="B304" s="33"/>
      <c r="D304" s="150" t="s">
        <v>180</v>
      </c>
      <c r="F304" s="151" t="s">
        <v>509</v>
      </c>
      <c r="I304" s="152"/>
      <c r="L304" s="33"/>
      <c r="M304" s="153"/>
      <c r="T304" s="57"/>
      <c r="AT304" s="17" t="s">
        <v>180</v>
      </c>
      <c r="AU304" s="17" t="s">
        <v>98</v>
      </c>
    </row>
    <row r="305" spans="2:65" s="1" customFormat="1" ht="24.15" customHeight="1">
      <c r="B305" s="33"/>
      <c r="C305" s="137" t="s">
        <v>510</v>
      </c>
      <c r="D305" s="137" t="s">
        <v>173</v>
      </c>
      <c r="E305" s="138" t="s">
        <v>511</v>
      </c>
      <c r="F305" s="139" t="s">
        <v>512</v>
      </c>
      <c r="G305" s="140" t="s">
        <v>176</v>
      </c>
      <c r="H305" s="141">
        <v>978</v>
      </c>
      <c r="I305" s="142"/>
      <c r="J305" s="143">
        <f>ROUND(I305*H305,2)</f>
        <v>0</v>
      </c>
      <c r="K305" s="139" t="s">
        <v>177</v>
      </c>
      <c r="L305" s="33"/>
      <c r="M305" s="144" t="s">
        <v>1</v>
      </c>
      <c r="N305" s="145" t="s">
        <v>50</v>
      </c>
      <c r="P305" s="146">
        <f>O305*H305</f>
        <v>0</v>
      </c>
      <c r="Q305" s="146">
        <v>6.0999999999999997E-4</v>
      </c>
      <c r="R305" s="146">
        <f>Q305*H305</f>
        <v>0.59658</v>
      </c>
      <c r="S305" s="146">
        <v>0</v>
      </c>
      <c r="T305" s="147">
        <f>S305*H305</f>
        <v>0</v>
      </c>
      <c r="AR305" s="148" t="s">
        <v>178</v>
      </c>
      <c r="AT305" s="148" t="s">
        <v>173</v>
      </c>
      <c r="AU305" s="148" t="s">
        <v>98</v>
      </c>
      <c r="AY305" s="17" t="s">
        <v>171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7" t="s">
        <v>92</v>
      </c>
      <c r="BK305" s="149">
        <f>ROUND(I305*H305,2)</f>
        <v>0</v>
      </c>
      <c r="BL305" s="17" t="s">
        <v>178</v>
      </c>
      <c r="BM305" s="148" t="s">
        <v>513</v>
      </c>
    </row>
    <row r="306" spans="2:65" s="1" customFormat="1" ht="19.2">
      <c r="B306" s="33"/>
      <c r="D306" s="150" t="s">
        <v>180</v>
      </c>
      <c r="F306" s="151" t="s">
        <v>514</v>
      </c>
      <c r="I306" s="152"/>
      <c r="L306" s="33"/>
      <c r="M306" s="153"/>
      <c r="T306" s="57"/>
      <c r="AT306" s="17" t="s">
        <v>180</v>
      </c>
      <c r="AU306" s="17" t="s">
        <v>98</v>
      </c>
    </row>
    <row r="307" spans="2:65" s="12" customFormat="1">
      <c r="B307" s="154"/>
      <c r="D307" s="150" t="s">
        <v>182</v>
      </c>
      <c r="E307" s="155" t="s">
        <v>1</v>
      </c>
      <c r="F307" s="156" t="s">
        <v>515</v>
      </c>
      <c r="H307" s="157">
        <v>978</v>
      </c>
      <c r="I307" s="158"/>
      <c r="L307" s="154"/>
      <c r="M307" s="159"/>
      <c r="T307" s="160"/>
      <c r="AT307" s="155" t="s">
        <v>182</v>
      </c>
      <c r="AU307" s="155" t="s">
        <v>98</v>
      </c>
      <c r="AV307" s="12" t="s">
        <v>98</v>
      </c>
      <c r="AW307" s="12" t="s">
        <v>40</v>
      </c>
      <c r="AX307" s="12" t="s">
        <v>92</v>
      </c>
      <c r="AY307" s="155" t="s">
        <v>171</v>
      </c>
    </row>
    <row r="308" spans="2:65" s="1" customFormat="1" ht="24.15" customHeight="1">
      <c r="B308" s="33"/>
      <c r="C308" s="137" t="s">
        <v>516</v>
      </c>
      <c r="D308" s="137" t="s">
        <v>173</v>
      </c>
      <c r="E308" s="138" t="s">
        <v>517</v>
      </c>
      <c r="F308" s="139" t="s">
        <v>518</v>
      </c>
      <c r="G308" s="140" t="s">
        <v>176</v>
      </c>
      <c r="H308" s="141">
        <v>978</v>
      </c>
      <c r="I308" s="142"/>
      <c r="J308" s="143">
        <f>ROUND(I308*H308,2)</f>
        <v>0</v>
      </c>
      <c r="K308" s="139" t="s">
        <v>177</v>
      </c>
      <c r="L308" s="33"/>
      <c r="M308" s="144" t="s">
        <v>1</v>
      </c>
      <c r="N308" s="145" t="s">
        <v>50</v>
      </c>
      <c r="P308" s="146">
        <f>O308*H308</f>
        <v>0</v>
      </c>
      <c r="Q308" s="146">
        <v>4.6999999999999999E-4</v>
      </c>
      <c r="R308" s="146">
        <f>Q308*H308</f>
        <v>0.45966000000000001</v>
      </c>
      <c r="S308" s="146">
        <v>0</v>
      </c>
      <c r="T308" s="147">
        <f>S308*H308</f>
        <v>0</v>
      </c>
      <c r="AR308" s="148" t="s">
        <v>178</v>
      </c>
      <c r="AT308" s="148" t="s">
        <v>173</v>
      </c>
      <c r="AU308" s="148" t="s">
        <v>98</v>
      </c>
      <c r="AY308" s="17" t="s">
        <v>171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92</v>
      </c>
      <c r="BK308" s="149">
        <f>ROUND(I308*H308,2)</f>
        <v>0</v>
      </c>
      <c r="BL308" s="17" t="s">
        <v>178</v>
      </c>
      <c r="BM308" s="148" t="s">
        <v>519</v>
      </c>
    </row>
    <row r="309" spans="2:65" s="1" customFormat="1" ht="19.2">
      <c r="B309" s="33"/>
      <c r="D309" s="150" t="s">
        <v>180</v>
      </c>
      <c r="F309" s="151" t="s">
        <v>520</v>
      </c>
      <c r="I309" s="152"/>
      <c r="L309" s="33"/>
      <c r="M309" s="153"/>
      <c r="T309" s="57"/>
      <c r="AT309" s="17" t="s">
        <v>180</v>
      </c>
      <c r="AU309" s="17" t="s">
        <v>98</v>
      </c>
    </row>
    <row r="310" spans="2:65" s="12" customFormat="1">
      <c r="B310" s="154"/>
      <c r="D310" s="150" t="s">
        <v>182</v>
      </c>
      <c r="E310" s="155" t="s">
        <v>1</v>
      </c>
      <c r="F310" s="156" t="s">
        <v>515</v>
      </c>
      <c r="H310" s="157">
        <v>978</v>
      </c>
      <c r="I310" s="158"/>
      <c r="L310" s="154"/>
      <c r="M310" s="159"/>
      <c r="T310" s="160"/>
      <c r="AT310" s="155" t="s">
        <v>182</v>
      </c>
      <c r="AU310" s="155" t="s">
        <v>98</v>
      </c>
      <c r="AV310" s="12" t="s">
        <v>98</v>
      </c>
      <c r="AW310" s="12" t="s">
        <v>40</v>
      </c>
      <c r="AX310" s="12" t="s">
        <v>92</v>
      </c>
      <c r="AY310" s="155" t="s">
        <v>171</v>
      </c>
    </row>
    <row r="311" spans="2:65" s="1" customFormat="1" ht="24.15" customHeight="1">
      <c r="B311" s="33"/>
      <c r="C311" s="137" t="s">
        <v>521</v>
      </c>
      <c r="D311" s="137" t="s">
        <v>173</v>
      </c>
      <c r="E311" s="138" t="s">
        <v>522</v>
      </c>
      <c r="F311" s="139" t="s">
        <v>523</v>
      </c>
      <c r="G311" s="140" t="s">
        <v>197</v>
      </c>
      <c r="H311" s="141">
        <v>24</v>
      </c>
      <c r="I311" s="142"/>
      <c r="J311" s="143">
        <f>ROUND(I311*H311,2)</f>
        <v>0</v>
      </c>
      <c r="K311" s="139" t="s">
        <v>177</v>
      </c>
      <c r="L311" s="33"/>
      <c r="M311" s="144" t="s">
        <v>1</v>
      </c>
      <c r="N311" s="145" t="s">
        <v>50</v>
      </c>
      <c r="P311" s="146">
        <f>O311*H311</f>
        <v>0</v>
      </c>
      <c r="Q311" s="146">
        <v>0.24895999999999999</v>
      </c>
      <c r="R311" s="146">
        <f>Q311*H311</f>
        <v>5.9750399999999999</v>
      </c>
      <c r="S311" s="146">
        <v>0</v>
      </c>
      <c r="T311" s="147">
        <f>S311*H311</f>
        <v>0</v>
      </c>
      <c r="AR311" s="148" t="s">
        <v>178</v>
      </c>
      <c r="AT311" s="148" t="s">
        <v>173</v>
      </c>
      <c r="AU311" s="148" t="s">
        <v>98</v>
      </c>
      <c r="AY311" s="17" t="s">
        <v>171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92</v>
      </c>
      <c r="BK311" s="149">
        <f>ROUND(I311*H311,2)</f>
        <v>0</v>
      </c>
      <c r="BL311" s="17" t="s">
        <v>178</v>
      </c>
      <c r="BM311" s="148" t="s">
        <v>524</v>
      </c>
    </row>
    <row r="312" spans="2:65" s="1" customFormat="1" ht="19.2">
      <c r="B312" s="33"/>
      <c r="D312" s="150" t="s">
        <v>180</v>
      </c>
      <c r="F312" s="151" t="s">
        <v>525</v>
      </c>
      <c r="I312" s="152"/>
      <c r="L312" s="33"/>
      <c r="M312" s="153"/>
      <c r="T312" s="57"/>
      <c r="AT312" s="17" t="s">
        <v>180</v>
      </c>
      <c r="AU312" s="17" t="s">
        <v>98</v>
      </c>
    </row>
    <row r="313" spans="2:65" s="1" customFormat="1" ht="24.15" customHeight="1">
      <c r="B313" s="33"/>
      <c r="C313" s="137" t="s">
        <v>526</v>
      </c>
      <c r="D313" s="137" t="s">
        <v>173</v>
      </c>
      <c r="E313" s="138" t="s">
        <v>527</v>
      </c>
      <c r="F313" s="139" t="s">
        <v>528</v>
      </c>
      <c r="G313" s="140" t="s">
        <v>382</v>
      </c>
      <c r="H313" s="141">
        <v>3</v>
      </c>
      <c r="I313" s="142"/>
      <c r="J313" s="143">
        <f>ROUND(I313*H313,2)</f>
        <v>0</v>
      </c>
      <c r="K313" s="139" t="s">
        <v>177</v>
      </c>
      <c r="L313" s="33"/>
      <c r="M313" s="144" t="s">
        <v>1</v>
      </c>
      <c r="N313" s="145" t="s">
        <v>50</v>
      </c>
      <c r="P313" s="146">
        <f>O313*H313</f>
        <v>0</v>
      </c>
      <c r="Q313" s="146">
        <v>0</v>
      </c>
      <c r="R313" s="146">
        <f>Q313*H313</f>
        <v>0</v>
      </c>
      <c r="S313" s="146">
        <v>8.2000000000000003E-2</v>
      </c>
      <c r="T313" s="147">
        <f>S313*H313</f>
        <v>0.246</v>
      </c>
      <c r="AR313" s="148" t="s">
        <v>178</v>
      </c>
      <c r="AT313" s="148" t="s">
        <v>173</v>
      </c>
      <c r="AU313" s="148" t="s">
        <v>98</v>
      </c>
      <c r="AY313" s="17" t="s">
        <v>171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7" t="s">
        <v>92</v>
      </c>
      <c r="BK313" s="149">
        <f>ROUND(I313*H313,2)</f>
        <v>0</v>
      </c>
      <c r="BL313" s="17" t="s">
        <v>178</v>
      </c>
      <c r="BM313" s="148" t="s">
        <v>529</v>
      </c>
    </row>
    <row r="314" spans="2:65" s="1" customFormat="1" ht="38.4">
      <c r="B314" s="33"/>
      <c r="D314" s="150" t="s">
        <v>180</v>
      </c>
      <c r="F314" s="151" t="s">
        <v>530</v>
      </c>
      <c r="I314" s="152"/>
      <c r="L314" s="33"/>
      <c r="M314" s="153"/>
      <c r="T314" s="57"/>
      <c r="AT314" s="17" t="s">
        <v>180</v>
      </c>
      <c r="AU314" s="17" t="s">
        <v>98</v>
      </c>
    </row>
    <row r="315" spans="2:65" s="1" customFormat="1" ht="21.75" customHeight="1">
      <c r="B315" s="33"/>
      <c r="C315" s="137" t="s">
        <v>531</v>
      </c>
      <c r="D315" s="137" t="s">
        <v>173</v>
      </c>
      <c r="E315" s="138" t="s">
        <v>532</v>
      </c>
      <c r="F315" s="139" t="s">
        <v>533</v>
      </c>
      <c r="G315" s="140" t="s">
        <v>197</v>
      </c>
      <c r="H315" s="141">
        <v>268</v>
      </c>
      <c r="I315" s="142"/>
      <c r="J315" s="143">
        <f>ROUND(I315*H315,2)</f>
        <v>0</v>
      </c>
      <c r="K315" s="139" t="s">
        <v>177</v>
      </c>
      <c r="L315" s="33"/>
      <c r="M315" s="144" t="s">
        <v>1</v>
      </c>
      <c r="N315" s="145" t="s">
        <v>50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178</v>
      </c>
      <c r="AT315" s="148" t="s">
        <v>173</v>
      </c>
      <c r="AU315" s="148" t="s">
        <v>98</v>
      </c>
      <c r="AY315" s="17" t="s">
        <v>171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7" t="s">
        <v>92</v>
      </c>
      <c r="BK315" s="149">
        <f>ROUND(I315*H315,2)</f>
        <v>0</v>
      </c>
      <c r="BL315" s="17" t="s">
        <v>178</v>
      </c>
      <c r="BM315" s="148" t="s">
        <v>534</v>
      </c>
    </row>
    <row r="316" spans="2:65" s="1" customFormat="1" ht="48">
      <c r="B316" s="33"/>
      <c r="D316" s="150" t="s">
        <v>180</v>
      </c>
      <c r="F316" s="151" t="s">
        <v>535</v>
      </c>
      <c r="I316" s="152"/>
      <c r="L316" s="33"/>
      <c r="M316" s="153"/>
      <c r="T316" s="57"/>
      <c r="AT316" s="17" t="s">
        <v>180</v>
      </c>
      <c r="AU316" s="17" t="s">
        <v>98</v>
      </c>
    </row>
    <row r="317" spans="2:65" s="1" customFormat="1" ht="19.2">
      <c r="B317" s="33"/>
      <c r="D317" s="150" t="s">
        <v>188</v>
      </c>
      <c r="F317" s="161" t="s">
        <v>536</v>
      </c>
      <c r="I317" s="152"/>
      <c r="L317" s="33"/>
      <c r="M317" s="153"/>
      <c r="T317" s="57"/>
      <c r="AT317" s="17" t="s">
        <v>188</v>
      </c>
      <c r="AU317" s="17" t="s">
        <v>98</v>
      </c>
    </row>
    <row r="318" spans="2:65" s="12" customFormat="1">
      <c r="B318" s="154"/>
      <c r="D318" s="150" t="s">
        <v>182</v>
      </c>
      <c r="E318" s="155" t="s">
        <v>1</v>
      </c>
      <c r="F318" s="156" t="s">
        <v>537</v>
      </c>
      <c r="H318" s="157">
        <v>268</v>
      </c>
      <c r="I318" s="158"/>
      <c r="L318" s="154"/>
      <c r="M318" s="159"/>
      <c r="T318" s="160"/>
      <c r="AT318" s="155" t="s">
        <v>182</v>
      </c>
      <c r="AU318" s="155" t="s">
        <v>98</v>
      </c>
      <c r="AV318" s="12" t="s">
        <v>98</v>
      </c>
      <c r="AW318" s="12" t="s">
        <v>40</v>
      </c>
      <c r="AX318" s="12" t="s">
        <v>92</v>
      </c>
      <c r="AY318" s="155" t="s">
        <v>171</v>
      </c>
    </row>
    <row r="319" spans="2:65" s="11" customFormat="1" ht="22.8" customHeight="1">
      <c r="B319" s="125"/>
      <c r="D319" s="126" t="s">
        <v>84</v>
      </c>
      <c r="E319" s="135" t="s">
        <v>538</v>
      </c>
      <c r="F319" s="135" t="s">
        <v>539</v>
      </c>
      <c r="I319" s="128"/>
      <c r="J319" s="136">
        <f>BK319</f>
        <v>0</v>
      </c>
      <c r="L319" s="125"/>
      <c r="M319" s="130"/>
      <c r="P319" s="131">
        <f>SUM(P320:P343)</f>
        <v>0</v>
      </c>
      <c r="R319" s="131">
        <f>SUM(R320:R343)</f>
        <v>0</v>
      </c>
      <c r="T319" s="132">
        <f>SUM(T320:T343)</f>
        <v>0</v>
      </c>
      <c r="AR319" s="126" t="s">
        <v>92</v>
      </c>
      <c r="AT319" s="133" t="s">
        <v>84</v>
      </c>
      <c r="AU319" s="133" t="s">
        <v>92</v>
      </c>
      <c r="AY319" s="126" t="s">
        <v>171</v>
      </c>
      <c r="BK319" s="134">
        <f>SUM(BK320:BK343)</f>
        <v>0</v>
      </c>
    </row>
    <row r="320" spans="2:65" s="1" customFormat="1" ht="21.75" customHeight="1">
      <c r="B320" s="33"/>
      <c r="C320" s="137" t="s">
        <v>540</v>
      </c>
      <c r="D320" s="137" t="s">
        <v>173</v>
      </c>
      <c r="E320" s="138" t="s">
        <v>541</v>
      </c>
      <c r="F320" s="139" t="s">
        <v>542</v>
      </c>
      <c r="G320" s="140" t="s">
        <v>253</v>
      </c>
      <c r="H320" s="141">
        <v>661.48599999999999</v>
      </c>
      <c r="I320" s="142"/>
      <c r="J320" s="143">
        <f>ROUND(I320*H320,2)</f>
        <v>0</v>
      </c>
      <c r="K320" s="139" t="s">
        <v>177</v>
      </c>
      <c r="L320" s="33"/>
      <c r="M320" s="144" t="s">
        <v>1</v>
      </c>
      <c r="N320" s="145" t="s">
        <v>50</v>
      </c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AR320" s="148" t="s">
        <v>178</v>
      </c>
      <c r="AT320" s="148" t="s">
        <v>173</v>
      </c>
      <c r="AU320" s="148" t="s">
        <v>98</v>
      </c>
      <c r="AY320" s="17" t="s">
        <v>171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7" t="s">
        <v>92</v>
      </c>
      <c r="BK320" s="149">
        <f>ROUND(I320*H320,2)</f>
        <v>0</v>
      </c>
      <c r="BL320" s="17" t="s">
        <v>178</v>
      </c>
      <c r="BM320" s="148" t="s">
        <v>543</v>
      </c>
    </row>
    <row r="321" spans="2:65" s="1" customFormat="1" ht="28.8">
      <c r="B321" s="33"/>
      <c r="D321" s="150" t="s">
        <v>180</v>
      </c>
      <c r="F321" s="151" t="s">
        <v>544</v>
      </c>
      <c r="I321" s="152"/>
      <c r="L321" s="33"/>
      <c r="M321" s="153"/>
      <c r="T321" s="57"/>
      <c r="AT321" s="17" t="s">
        <v>180</v>
      </c>
      <c r="AU321" s="17" t="s">
        <v>98</v>
      </c>
    </row>
    <row r="322" spans="2:65" s="12" customFormat="1">
      <c r="B322" s="154"/>
      <c r="D322" s="150" t="s">
        <v>182</v>
      </c>
      <c r="E322" s="155" t="s">
        <v>1</v>
      </c>
      <c r="F322" s="156" t="s">
        <v>545</v>
      </c>
      <c r="H322" s="157">
        <v>661.48599999999999</v>
      </c>
      <c r="I322" s="158"/>
      <c r="L322" s="154"/>
      <c r="M322" s="159"/>
      <c r="T322" s="160"/>
      <c r="AT322" s="155" t="s">
        <v>182</v>
      </c>
      <c r="AU322" s="155" t="s">
        <v>98</v>
      </c>
      <c r="AV322" s="12" t="s">
        <v>98</v>
      </c>
      <c r="AW322" s="12" t="s">
        <v>40</v>
      </c>
      <c r="AX322" s="12" t="s">
        <v>85</v>
      </c>
      <c r="AY322" s="155" t="s">
        <v>171</v>
      </c>
    </row>
    <row r="323" spans="2:65" s="13" customFormat="1">
      <c r="B323" s="172"/>
      <c r="D323" s="150" t="s">
        <v>182</v>
      </c>
      <c r="E323" s="173" t="s">
        <v>1</v>
      </c>
      <c r="F323" s="174" t="s">
        <v>546</v>
      </c>
      <c r="H323" s="175">
        <v>661.48599999999999</v>
      </c>
      <c r="I323" s="176"/>
      <c r="L323" s="172"/>
      <c r="M323" s="177"/>
      <c r="T323" s="178"/>
      <c r="AT323" s="173" t="s">
        <v>182</v>
      </c>
      <c r="AU323" s="173" t="s">
        <v>98</v>
      </c>
      <c r="AV323" s="13" t="s">
        <v>178</v>
      </c>
      <c r="AW323" s="13" t="s">
        <v>40</v>
      </c>
      <c r="AX323" s="13" t="s">
        <v>92</v>
      </c>
      <c r="AY323" s="173" t="s">
        <v>171</v>
      </c>
    </row>
    <row r="324" spans="2:65" s="1" customFormat="1" ht="24.15" customHeight="1">
      <c r="B324" s="33"/>
      <c r="C324" s="137" t="s">
        <v>547</v>
      </c>
      <c r="D324" s="137" t="s">
        <v>173</v>
      </c>
      <c r="E324" s="138" t="s">
        <v>548</v>
      </c>
      <c r="F324" s="139" t="s">
        <v>549</v>
      </c>
      <c r="G324" s="140" t="s">
        <v>253</v>
      </c>
      <c r="H324" s="141">
        <v>15875.664000000001</v>
      </c>
      <c r="I324" s="142"/>
      <c r="J324" s="143">
        <f>ROUND(I324*H324,2)</f>
        <v>0</v>
      </c>
      <c r="K324" s="139" t="s">
        <v>177</v>
      </c>
      <c r="L324" s="33"/>
      <c r="M324" s="144" t="s">
        <v>1</v>
      </c>
      <c r="N324" s="145" t="s">
        <v>50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178</v>
      </c>
      <c r="AT324" s="148" t="s">
        <v>173</v>
      </c>
      <c r="AU324" s="148" t="s">
        <v>98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92</v>
      </c>
      <c r="BK324" s="149">
        <f>ROUND(I324*H324,2)</f>
        <v>0</v>
      </c>
      <c r="BL324" s="17" t="s">
        <v>178</v>
      </c>
      <c r="BM324" s="148" t="s">
        <v>550</v>
      </c>
    </row>
    <row r="325" spans="2:65" s="1" customFormat="1" ht="28.8">
      <c r="B325" s="33"/>
      <c r="D325" s="150" t="s">
        <v>180</v>
      </c>
      <c r="F325" s="151" t="s">
        <v>551</v>
      </c>
      <c r="I325" s="152"/>
      <c r="L325" s="33"/>
      <c r="M325" s="153"/>
      <c r="T325" s="57"/>
      <c r="AT325" s="17" t="s">
        <v>180</v>
      </c>
      <c r="AU325" s="17" t="s">
        <v>98</v>
      </c>
    </row>
    <row r="326" spans="2:65" s="12" customFormat="1">
      <c r="B326" s="154"/>
      <c r="D326" s="150" t="s">
        <v>182</v>
      </c>
      <c r="E326" s="155" t="s">
        <v>1</v>
      </c>
      <c r="F326" s="156" t="s">
        <v>552</v>
      </c>
      <c r="H326" s="157">
        <v>15875.664000000001</v>
      </c>
      <c r="I326" s="158"/>
      <c r="L326" s="154"/>
      <c r="M326" s="159"/>
      <c r="T326" s="160"/>
      <c r="AT326" s="155" t="s">
        <v>182</v>
      </c>
      <c r="AU326" s="155" t="s">
        <v>98</v>
      </c>
      <c r="AV326" s="12" t="s">
        <v>98</v>
      </c>
      <c r="AW326" s="12" t="s">
        <v>40</v>
      </c>
      <c r="AX326" s="12" t="s">
        <v>85</v>
      </c>
      <c r="AY326" s="155" t="s">
        <v>171</v>
      </c>
    </row>
    <row r="327" spans="2:65" s="13" customFormat="1">
      <c r="B327" s="172"/>
      <c r="D327" s="150" t="s">
        <v>182</v>
      </c>
      <c r="E327" s="173" t="s">
        <v>1</v>
      </c>
      <c r="F327" s="174" t="s">
        <v>546</v>
      </c>
      <c r="H327" s="175">
        <v>15875.664000000001</v>
      </c>
      <c r="I327" s="176"/>
      <c r="L327" s="172"/>
      <c r="M327" s="177"/>
      <c r="T327" s="178"/>
      <c r="AT327" s="173" t="s">
        <v>182</v>
      </c>
      <c r="AU327" s="173" t="s">
        <v>98</v>
      </c>
      <c r="AV327" s="13" t="s">
        <v>178</v>
      </c>
      <c r="AW327" s="13" t="s">
        <v>40</v>
      </c>
      <c r="AX327" s="13" t="s">
        <v>92</v>
      </c>
      <c r="AY327" s="173" t="s">
        <v>171</v>
      </c>
    </row>
    <row r="328" spans="2:65" s="1" customFormat="1" ht="24.15" customHeight="1">
      <c r="B328" s="33"/>
      <c r="C328" s="137" t="s">
        <v>553</v>
      </c>
      <c r="D328" s="137" t="s">
        <v>173</v>
      </c>
      <c r="E328" s="138" t="s">
        <v>554</v>
      </c>
      <c r="F328" s="139" t="s">
        <v>555</v>
      </c>
      <c r="G328" s="140" t="s">
        <v>253</v>
      </c>
      <c r="H328" s="141">
        <v>661.48599999999999</v>
      </c>
      <c r="I328" s="142"/>
      <c r="J328" s="143">
        <f>ROUND(I328*H328,2)</f>
        <v>0</v>
      </c>
      <c r="K328" s="139" t="s">
        <v>177</v>
      </c>
      <c r="L328" s="33"/>
      <c r="M328" s="144" t="s">
        <v>1</v>
      </c>
      <c r="N328" s="145" t="s">
        <v>50</v>
      </c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AR328" s="148" t="s">
        <v>178</v>
      </c>
      <c r="AT328" s="148" t="s">
        <v>173</v>
      </c>
      <c r="AU328" s="148" t="s">
        <v>98</v>
      </c>
      <c r="AY328" s="17" t="s">
        <v>171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92</v>
      </c>
      <c r="BK328" s="149">
        <f>ROUND(I328*H328,2)</f>
        <v>0</v>
      </c>
      <c r="BL328" s="17" t="s">
        <v>178</v>
      </c>
      <c r="BM328" s="148" t="s">
        <v>556</v>
      </c>
    </row>
    <row r="329" spans="2:65" s="1" customFormat="1" ht="19.2">
      <c r="B329" s="33"/>
      <c r="D329" s="150" t="s">
        <v>180</v>
      </c>
      <c r="F329" s="151" t="s">
        <v>557</v>
      </c>
      <c r="I329" s="152"/>
      <c r="L329" s="33"/>
      <c r="M329" s="153"/>
      <c r="T329" s="57"/>
      <c r="AT329" s="17" t="s">
        <v>180</v>
      </c>
      <c r="AU329" s="17" t="s">
        <v>98</v>
      </c>
    </row>
    <row r="330" spans="2:65" s="12" customFormat="1">
      <c r="B330" s="154"/>
      <c r="D330" s="150" t="s">
        <v>182</v>
      </c>
      <c r="E330" s="155" t="s">
        <v>1</v>
      </c>
      <c r="F330" s="156" t="s">
        <v>545</v>
      </c>
      <c r="H330" s="157">
        <v>661.48599999999999</v>
      </c>
      <c r="I330" s="158"/>
      <c r="L330" s="154"/>
      <c r="M330" s="159"/>
      <c r="T330" s="160"/>
      <c r="AT330" s="155" t="s">
        <v>182</v>
      </c>
      <c r="AU330" s="155" t="s">
        <v>98</v>
      </c>
      <c r="AV330" s="12" t="s">
        <v>98</v>
      </c>
      <c r="AW330" s="12" t="s">
        <v>40</v>
      </c>
      <c r="AX330" s="12" t="s">
        <v>85</v>
      </c>
      <c r="AY330" s="155" t="s">
        <v>171</v>
      </c>
    </row>
    <row r="331" spans="2:65" s="13" customFormat="1">
      <c r="B331" s="172"/>
      <c r="D331" s="150" t="s">
        <v>182</v>
      </c>
      <c r="E331" s="173" t="s">
        <v>1</v>
      </c>
      <c r="F331" s="174" t="s">
        <v>546</v>
      </c>
      <c r="H331" s="175">
        <v>661.48599999999999</v>
      </c>
      <c r="I331" s="176"/>
      <c r="L331" s="172"/>
      <c r="M331" s="177"/>
      <c r="T331" s="178"/>
      <c r="AT331" s="173" t="s">
        <v>182</v>
      </c>
      <c r="AU331" s="173" t="s">
        <v>98</v>
      </c>
      <c r="AV331" s="13" t="s">
        <v>178</v>
      </c>
      <c r="AW331" s="13" t="s">
        <v>40</v>
      </c>
      <c r="AX331" s="13" t="s">
        <v>92</v>
      </c>
      <c r="AY331" s="173" t="s">
        <v>171</v>
      </c>
    </row>
    <row r="332" spans="2:65" s="1" customFormat="1" ht="37.799999999999997" customHeight="1">
      <c r="B332" s="33"/>
      <c r="C332" s="137" t="s">
        <v>558</v>
      </c>
      <c r="D332" s="137" t="s">
        <v>173</v>
      </c>
      <c r="E332" s="138" t="s">
        <v>559</v>
      </c>
      <c r="F332" s="139" t="s">
        <v>560</v>
      </c>
      <c r="G332" s="140" t="s">
        <v>253</v>
      </c>
      <c r="H332" s="141">
        <v>84.286000000000001</v>
      </c>
      <c r="I332" s="142"/>
      <c r="J332" s="143">
        <f>ROUND(I332*H332,2)</f>
        <v>0</v>
      </c>
      <c r="K332" s="139" t="s">
        <v>177</v>
      </c>
      <c r="L332" s="33"/>
      <c r="M332" s="144" t="s">
        <v>1</v>
      </c>
      <c r="N332" s="145" t="s">
        <v>50</v>
      </c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AR332" s="148" t="s">
        <v>178</v>
      </c>
      <c r="AT332" s="148" t="s">
        <v>173</v>
      </c>
      <c r="AU332" s="148" t="s">
        <v>98</v>
      </c>
      <c r="AY332" s="17" t="s">
        <v>171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7" t="s">
        <v>92</v>
      </c>
      <c r="BK332" s="149">
        <f>ROUND(I332*H332,2)</f>
        <v>0</v>
      </c>
      <c r="BL332" s="17" t="s">
        <v>178</v>
      </c>
      <c r="BM332" s="148" t="s">
        <v>561</v>
      </c>
    </row>
    <row r="333" spans="2:65" s="1" customFormat="1" ht="28.8">
      <c r="B333" s="33"/>
      <c r="D333" s="150" t="s">
        <v>180</v>
      </c>
      <c r="F333" s="151" t="s">
        <v>562</v>
      </c>
      <c r="I333" s="152"/>
      <c r="L333" s="33"/>
      <c r="M333" s="153"/>
      <c r="T333" s="57"/>
      <c r="AT333" s="17" t="s">
        <v>180</v>
      </c>
      <c r="AU333" s="17" t="s">
        <v>98</v>
      </c>
    </row>
    <row r="334" spans="2:65" s="12" customFormat="1">
      <c r="B334" s="154"/>
      <c r="D334" s="150" t="s">
        <v>182</v>
      </c>
      <c r="E334" s="155" t="s">
        <v>1</v>
      </c>
      <c r="F334" s="156" t="s">
        <v>563</v>
      </c>
      <c r="H334" s="157">
        <v>84.286000000000001</v>
      </c>
      <c r="I334" s="158"/>
      <c r="L334" s="154"/>
      <c r="M334" s="159"/>
      <c r="T334" s="160"/>
      <c r="AT334" s="155" t="s">
        <v>182</v>
      </c>
      <c r="AU334" s="155" t="s">
        <v>98</v>
      </c>
      <c r="AV334" s="12" t="s">
        <v>98</v>
      </c>
      <c r="AW334" s="12" t="s">
        <v>40</v>
      </c>
      <c r="AX334" s="12" t="s">
        <v>85</v>
      </c>
      <c r="AY334" s="155" t="s">
        <v>171</v>
      </c>
    </row>
    <row r="335" spans="2:65" s="13" customFormat="1">
      <c r="B335" s="172"/>
      <c r="D335" s="150" t="s">
        <v>182</v>
      </c>
      <c r="E335" s="173" t="s">
        <v>1</v>
      </c>
      <c r="F335" s="174" t="s">
        <v>546</v>
      </c>
      <c r="H335" s="175">
        <v>84.286000000000001</v>
      </c>
      <c r="I335" s="176"/>
      <c r="L335" s="172"/>
      <c r="M335" s="177"/>
      <c r="T335" s="178"/>
      <c r="AT335" s="173" t="s">
        <v>182</v>
      </c>
      <c r="AU335" s="173" t="s">
        <v>98</v>
      </c>
      <c r="AV335" s="13" t="s">
        <v>178</v>
      </c>
      <c r="AW335" s="13" t="s">
        <v>40</v>
      </c>
      <c r="AX335" s="13" t="s">
        <v>92</v>
      </c>
      <c r="AY335" s="173" t="s">
        <v>171</v>
      </c>
    </row>
    <row r="336" spans="2:65" s="1" customFormat="1" ht="44.25" customHeight="1">
      <c r="B336" s="33"/>
      <c r="C336" s="137" t="s">
        <v>564</v>
      </c>
      <c r="D336" s="137" t="s">
        <v>173</v>
      </c>
      <c r="E336" s="138" t="s">
        <v>565</v>
      </c>
      <c r="F336" s="139" t="s">
        <v>566</v>
      </c>
      <c r="G336" s="140" t="s">
        <v>253</v>
      </c>
      <c r="H336" s="141">
        <v>254.91</v>
      </c>
      <c r="I336" s="142"/>
      <c r="J336" s="143">
        <f>ROUND(I336*H336,2)</f>
        <v>0</v>
      </c>
      <c r="K336" s="139" t="s">
        <v>177</v>
      </c>
      <c r="L336" s="33"/>
      <c r="M336" s="144" t="s">
        <v>1</v>
      </c>
      <c r="N336" s="145" t="s">
        <v>50</v>
      </c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AR336" s="148" t="s">
        <v>178</v>
      </c>
      <c r="AT336" s="148" t="s">
        <v>173</v>
      </c>
      <c r="AU336" s="148" t="s">
        <v>98</v>
      </c>
      <c r="AY336" s="17" t="s">
        <v>171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7" t="s">
        <v>92</v>
      </c>
      <c r="BK336" s="149">
        <f>ROUND(I336*H336,2)</f>
        <v>0</v>
      </c>
      <c r="BL336" s="17" t="s">
        <v>178</v>
      </c>
      <c r="BM336" s="148" t="s">
        <v>567</v>
      </c>
    </row>
    <row r="337" spans="2:65" s="1" customFormat="1" ht="28.8">
      <c r="B337" s="33"/>
      <c r="D337" s="150" t="s">
        <v>180</v>
      </c>
      <c r="F337" s="151" t="s">
        <v>566</v>
      </c>
      <c r="I337" s="152"/>
      <c r="L337" s="33"/>
      <c r="M337" s="153"/>
      <c r="T337" s="57"/>
      <c r="AT337" s="17" t="s">
        <v>180</v>
      </c>
      <c r="AU337" s="17" t="s">
        <v>98</v>
      </c>
    </row>
    <row r="338" spans="2:65" s="12" customFormat="1">
      <c r="B338" s="154"/>
      <c r="D338" s="150" t="s">
        <v>182</v>
      </c>
      <c r="E338" s="155" t="s">
        <v>1</v>
      </c>
      <c r="F338" s="156" t="s">
        <v>568</v>
      </c>
      <c r="H338" s="157">
        <v>254.91</v>
      </c>
      <c r="I338" s="158"/>
      <c r="L338" s="154"/>
      <c r="M338" s="159"/>
      <c r="T338" s="160"/>
      <c r="AT338" s="155" t="s">
        <v>182</v>
      </c>
      <c r="AU338" s="155" t="s">
        <v>98</v>
      </c>
      <c r="AV338" s="12" t="s">
        <v>98</v>
      </c>
      <c r="AW338" s="12" t="s">
        <v>40</v>
      </c>
      <c r="AX338" s="12" t="s">
        <v>85</v>
      </c>
      <c r="AY338" s="155" t="s">
        <v>171</v>
      </c>
    </row>
    <row r="339" spans="2:65" s="13" customFormat="1">
      <c r="B339" s="172"/>
      <c r="D339" s="150" t="s">
        <v>182</v>
      </c>
      <c r="E339" s="173" t="s">
        <v>1</v>
      </c>
      <c r="F339" s="174" t="s">
        <v>546</v>
      </c>
      <c r="H339" s="175">
        <v>254.91</v>
      </c>
      <c r="I339" s="176"/>
      <c r="L339" s="172"/>
      <c r="M339" s="177"/>
      <c r="T339" s="178"/>
      <c r="AT339" s="173" t="s">
        <v>182</v>
      </c>
      <c r="AU339" s="173" t="s">
        <v>98</v>
      </c>
      <c r="AV339" s="13" t="s">
        <v>178</v>
      </c>
      <c r="AW339" s="13" t="s">
        <v>40</v>
      </c>
      <c r="AX339" s="13" t="s">
        <v>92</v>
      </c>
      <c r="AY339" s="173" t="s">
        <v>171</v>
      </c>
    </row>
    <row r="340" spans="2:65" s="1" customFormat="1" ht="44.25" customHeight="1">
      <c r="B340" s="33"/>
      <c r="C340" s="137" t="s">
        <v>569</v>
      </c>
      <c r="D340" s="137" t="s">
        <v>173</v>
      </c>
      <c r="E340" s="138" t="s">
        <v>570</v>
      </c>
      <c r="F340" s="139" t="s">
        <v>571</v>
      </c>
      <c r="G340" s="140" t="s">
        <v>253</v>
      </c>
      <c r="H340" s="141">
        <v>322.29000000000002</v>
      </c>
      <c r="I340" s="142"/>
      <c r="J340" s="143">
        <f>ROUND(I340*H340,2)</f>
        <v>0</v>
      </c>
      <c r="K340" s="139" t="s">
        <v>177</v>
      </c>
      <c r="L340" s="33"/>
      <c r="M340" s="144" t="s">
        <v>1</v>
      </c>
      <c r="N340" s="145" t="s">
        <v>50</v>
      </c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AR340" s="148" t="s">
        <v>178</v>
      </c>
      <c r="AT340" s="148" t="s">
        <v>173</v>
      </c>
      <c r="AU340" s="148" t="s">
        <v>98</v>
      </c>
      <c r="AY340" s="17" t="s">
        <v>171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92</v>
      </c>
      <c r="BK340" s="149">
        <f>ROUND(I340*H340,2)</f>
        <v>0</v>
      </c>
      <c r="BL340" s="17" t="s">
        <v>178</v>
      </c>
      <c r="BM340" s="148" t="s">
        <v>572</v>
      </c>
    </row>
    <row r="341" spans="2:65" s="1" customFormat="1" ht="28.8">
      <c r="B341" s="33"/>
      <c r="D341" s="150" t="s">
        <v>180</v>
      </c>
      <c r="F341" s="151" t="s">
        <v>571</v>
      </c>
      <c r="I341" s="152"/>
      <c r="L341" s="33"/>
      <c r="M341" s="153"/>
      <c r="T341" s="57"/>
      <c r="AT341" s="17" t="s">
        <v>180</v>
      </c>
      <c r="AU341" s="17" t="s">
        <v>98</v>
      </c>
    </row>
    <row r="342" spans="2:65" s="12" customFormat="1">
      <c r="B342" s="154"/>
      <c r="D342" s="150" t="s">
        <v>182</v>
      </c>
      <c r="E342" s="155" t="s">
        <v>1</v>
      </c>
      <c r="F342" s="156" t="s">
        <v>573</v>
      </c>
      <c r="H342" s="157">
        <v>322.29000000000002</v>
      </c>
      <c r="I342" s="158"/>
      <c r="L342" s="154"/>
      <c r="M342" s="159"/>
      <c r="T342" s="160"/>
      <c r="AT342" s="155" t="s">
        <v>182</v>
      </c>
      <c r="AU342" s="155" t="s">
        <v>98</v>
      </c>
      <c r="AV342" s="12" t="s">
        <v>98</v>
      </c>
      <c r="AW342" s="12" t="s">
        <v>40</v>
      </c>
      <c r="AX342" s="12" t="s">
        <v>85</v>
      </c>
      <c r="AY342" s="155" t="s">
        <v>171</v>
      </c>
    </row>
    <row r="343" spans="2:65" s="13" customFormat="1">
      <c r="B343" s="172"/>
      <c r="D343" s="150" t="s">
        <v>182</v>
      </c>
      <c r="E343" s="173" t="s">
        <v>1</v>
      </c>
      <c r="F343" s="174" t="s">
        <v>546</v>
      </c>
      <c r="H343" s="175">
        <v>322.29000000000002</v>
      </c>
      <c r="I343" s="176"/>
      <c r="L343" s="172"/>
      <c r="M343" s="177"/>
      <c r="T343" s="178"/>
      <c r="AT343" s="173" t="s">
        <v>182</v>
      </c>
      <c r="AU343" s="173" t="s">
        <v>98</v>
      </c>
      <c r="AV343" s="13" t="s">
        <v>178</v>
      </c>
      <c r="AW343" s="13" t="s">
        <v>40</v>
      </c>
      <c r="AX343" s="13" t="s">
        <v>92</v>
      </c>
      <c r="AY343" s="173" t="s">
        <v>171</v>
      </c>
    </row>
    <row r="344" spans="2:65" s="11" customFormat="1" ht="22.8" customHeight="1">
      <c r="B344" s="125"/>
      <c r="D344" s="126" t="s">
        <v>84</v>
      </c>
      <c r="E344" s="135" t="s">
        <v>574</v>
      </c>
      <c r="F344" s="135" t="s">
        <v>575</v>
      </c>
      <c r="I344" s="128"/>
      <c r="J344" s="136">
        <f>BK344</f>
        <v>0</v>
      </c>
      <c r="L344" s="125"/>
      <c r="M344" s="130"/>
      <c r="P344" s="131">
        <f>SUM(P345:P346)</f>
        <v>0</v>
      </c>
      <c r="R344" s="131">
        <f>SUM(R345:R346)</f>
        <v>0</v>
      </c>
      <c r="T344" s="132">
        <f>SUM(T345:T346)</f>
        <v>0</v>
      </c>
      <c r="AR344" s="126" t="s">
        <v>92</v>
      </c>
      <c r="AT344" s="133" t="s">
        <v>84</v>
      </c>
      <c r="AU344" s="133" t="s">
        <v>92</v>
      </c>
      <c r="AY344" s="126" t="s">
        <v>171</v>
      </c>
      <c r="BK344" s="134">
        <f>SUM(BK345:BK346)</f>
        <v>0</v>
      </c>
    </row>
    <row r="345" spans="2:65" s="1" customFormat="1" ht="33" customHeight="1">
      <c r="B345" s="33"/>
      <c r="C345" s="137" t="s">
        <v>576</v>
      </c>
      <c r="D345" s="137" t="s">
        <v>173</v>
      </c>
      <c r="E345" s="138" t="s">
        <v>577</v>
      </c>
      <c r="F345" s="139" t="s">
        <v>578</v>
      </c>
      <c r="G345" s="140" t="s">
        <v>253</v>
      </c>
      <c r="H345" s="141">
        <v>860.58799999999997</v>
      </c>
      <c r="I345" s="142"/>
      <c r="J345" s="143">
        <f>ROUND(I345*H345,2)</f>
        <v>0</v>
      </c>
      <c r="K345" s="139" t="s">
        <v>177</v>
      </c>
      <c r="L345" s="33"/>
      <c r="M345" s="144" t="s">
        <v>1</v>
      </c>
      <c r="N345" s="145" t="s">
        <v>50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178</v>
      </c>
      <c r="AT345" s="148" t="s">
        <v>173</v>
      </c>
      <c r="AU345" s="148" t="s">
        <v>98</v>
      </c>
      <c r="AY345" s="17" t="s">
        <v>171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92</v>
      </c>
      <c r="BK345" s="149">
        <f>ROUND(I345*H345,2)</f>
        <v>0</v>
      </c>
      <c r="BL345" s="17" t="s">
        <v>178</v>
      </c>
      <c r="BM345" s="148" t="s">
        <v>579</v>
      </c>
    </row>
    <row r="346" spans="2:65" s="1" customFormat="1" ht="28.8">
      <c r="B346" s="33"/>
      <c r="D346" s="150" t="s">
        <v>180</v>
      </c>
      <c r="F346" s="151" t="s">
        <v>580</v>
      </c>
      <c r="I346" s="152"/>
      <c r="L346" s="33"/>
      <c r="M346" s="153"/>
      <c r="T346" s="57"/>
      <c r="AT346" s="17" t="s">
        <v>180</v>
      </c>
      <c r="AU346" s="17" t="s">
        <v>98</v>
      </c>
    </row>
    <row r="347" spans="2:65" s="11" customFormat="1" ht="25.95" customHeight="1">
      <c r="B347" s="125"/>
      <c r="D347" s="126" t="s">
        <v>84</v>
      </c>
      <c r="E347" s="127" t="s">
        <v>581</v>
      </c>
      <c r="F347" s="127" t="s">
        <v>582</v>
      </c>
      <c r="I347" s="128"/>
      <c r="J347" s="129">
        <f>BK347</f>
        <v>0</v>
      </c>
      <c r="L347" s="125"/>
      <c r="M347" s="130"/>
      <c r="P347" s="131">
        <f>P348</f>
        <v>0</v>
      </c>
      <c r="R347" s="131">
        <f>R348</f>
        <v>0</v>
      </c>
      <c r="T347" s="132">
        <f>T348</f>
        <v>0</v>
      </c>
      <c r="AR347" s="126" t="s">
        <v>178</v>
      </c>
      <c r="AT347" s="133" t="s">
        <v>84</v>
      </c>
      <c r="AU347" s="133" t="s">
        <v>85</v>
      </c>
      <c r="AY347" s="126" t="s">
        <v>171</v>
      </c>
      <c r="BK347" s="134">
        <f>BK348</f>
        <v>0</v>
      </c>
    </row>
    <row r="348" spans="2:65" s="11" customFormat="1" ht="22.8" customHeight="1">
      <c r="B348" s="125"/>
      <c r="D348" s="126" t="s">
        <v>84</v>
      </c>
      <c r="E348" s="135" t="s">
        <v>583</v>
      </c>
      <c r="F348" s="135" t="s">
        <v>584</v>
      </c>
      <c r="I348" s="128"/>
      <c r="J348" s="136">
        <f>BK348</f>
        <v>0</v>
      </c>
      <c r="L348" s="125"/>
      <c r="M348" s="130"/>
      <c r="P348" s="131">
        <f>SUM(P349:P352)</f>
        <v>0</v>
      </c>
      <c r="R348" s="131">
        <f>SUM(R349:R352)</f>
        <v>0</v>
      </c>
      <c r="T348" s="132">
        <f>SUM(T349:T352)</f>
        <v>0</v>
      </c>
      <c r="AR348" s="126" t="s">
        <v>178</v>
      </c>
      <c r="AT348" s="133" t="s">
        <v>84</v>
      </c>
      <c r="AU348" s="133" t="s">
        <v>92</v>
      </c>
      <c r="AY348" s="126" t="s">
        <v>171</v>
      </c>
      <c r="BK348" s="134">
        <f>SUM(BK349:BK352)</f>
        <v>0</v>
      </c>
    </row>
    <row r="349" spans="2:65" s="1" customFormat="1" ht="24.15" customHeight="1">
      <c r="B349" s="33"/>
      <c r="C349" s="137" t="s">
        <v>585</v>
      </c>
      <c r="D349" s="137" t="s">
        <v>173</v>
      </c>
      <c r="E349" s="138" t="s">
        <v>586</v>
      </c>
      <c r="F349" s="139" t="s">
        <v>587</v>
      </c>
      <c r="G349" s="140" t="s">
        <v>1</v>
      </c>
      <c r="H349" s="141">
        <v>4</v>
      </c>
      <c r="I349" s="142"/>
      <c r="J349" s="143">
        <f>ROUND(I349*H349,2)</f>
        <v>0</v>
      </c>
      <c r="K349" s="139" t="s">
        <v>1</v>
      </c>
      <c r="L349" s="33"/>
      <c r="M349" s="144" t="s">
        <v>1</v>
      </c>
      <c r="N349" s="145" t="s">
        <v>50</v>
      </c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AR349" s="148" t="s">
        <v>588</v>
      </c>
      <c r="AT349" s="148" t="s">
        <v>173</v>
      </c>
      <c r="AU349" s="148" t="s">
        <v>98</v>
      </c>
      <c r="AY349" s="17" t="s">
        <v>171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92</v>
      </c>
      <c r="BK349" s="149">
        <f>ROUND(I349*H349,2)</f>
        <v>0</v>
      </c>
      <c r="BL349" s="17" t="s">
        <v>588</v>
      </c>
      <c r="BM349" s="148" t="s">
        <v>589</v>
      </c>
    </row>
    <row r="350" spans="2:65" s="1" customFormat="1" ht="19.2">
      <c r="B350" s="33"/>
      <c r="D350" s="150" t="s">
        <v>180</v>
      </c>
      <c r="F350" s="151" t="s">
        <v>587</v>
      </c>
      <c r="I350" s="152"/>
      <c r="L350" s="33"/>
      <c r="M350" s="153"/>
      <c r="T350" s="57"/>
      <c r="AT350" s="17" t="s">
        <v>180</v>
      </c>
      <c r="AU350" s="17" t="s">
        <v>98</v>
      </c>
    </row>
    <row r="351" spans="2:65" s="1" customFormat="1" ht="24.15" customHeight="1">
      <c r="B351" s="33"/>
      <c r="C351" s="137" t="s">
        <v>590</v>
      </c>
      <c r="D351" s="137" t="s">
        <v>173</v>
      </c>
      <c r="E351" s="138" t="s">
        <v>591</v>
      </c>
      <c r="F351" s="139" t="s">
        <v>592</v>
      </c>
      <c r="G351" s="140" t="s">
        <v>1</v>
      </c>
      <c r="H351" s="141">
        <v>11</v>
      </c>
      <c r="I351" s="142"/>
      <c r="J351" s="143">
        <f>ROUND(I351*H351,2)</f>
        <v>0</v>
      </c>
      <c r="K351" s="139" t="s">
        <v>1</v>
      </c>
      <c r="L351" s="33"/>
      <c r="M351" s="144" t="s">
        <v>1</v>
      </c>
      <c r="N351" s="145" t="s">
        <v>50</v>
      </c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AR351" s="148" t="s">
        <v>588</v>
      </c>
      <c r="AT351" s="148" t="s">
        <v>173</v>
      </c>
      <c r="AU351" s="148" t="s">
        <v>98</v>
      </c>
      <c r="AY351" s="17" t="s">
        <v>171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7" t="s">
        <v>92</v>
      </c>
      <c r="BK351" s="149">
        <f>ROUND(I351*H351,2)</f>
        <v>0</v>
      </c>
      <c r="BL351" s="17" t="s">
        <v>588</v>
      </c>
      <c r="BM351" s="148" t="s">
        <v>593</v>
      </c>
    </row>
    <row r="352" spans="2:65" s="1" customFormat="1" ht="19.2">
      <c r="B352" s="33"/>
      <c r="D352" s="150" t="s">
        <v>180</v>
      </c>
      <c r="F352" s="151" t="s">
        <v>592</v>
      </c>
      <c r="I352" s="152"/>
      <c r="L352" s="33"/>
      <c r="M352" s="179"/>
      <c r="N352" s="180"/>
      <c r="O352" s="180"/>
      <c r="P352" s="180"/>
      <c r="Q352" s="180"/>
      <c r="R352" s="180"/>
      <c r="S352" s="180"/>
      <c r="T352" s="181"/>
      <c r="AT352" s="17" t="s">
        <v>180</v>
      </c>
      <c r="AU352" s="17" t="s">
        <v>98</v>
      </c>
    </row>
    <row r="353" spans="2:12" s="1" customFormat="1" ht="6.9" customHeight="1">
      <c r="B353" s="45"/>
      <c r="C353" s="46"/>
      <c r="D353" s="46"/>
      <c r="E353" s="46"/>
      <c r="F353" s="46"/>
      <c r="G353" s="46"/>
      <c r="H353" s="46"/>
      <c r="I353" s="46"/>
      <c r="J353" s="46"/>
      <c r="K353" s="46"/>
      <c r="L353" s="33"/>
    </row>
  </sheetData>
  <sheetProtection algorithmName="SHA-512" hashValue="PS3zWnBcCHc261GOdnZ2kC8K5uQOlj04abuJ7IyCQBChPRdHjXPwkWgZObcit5MWIu2QNo52u+A7jyzkQexDSw==" saltValue="dTm5PcnwTOu0y3ZF9r2RXtTUHVy9sXZinanOxUmM0FxE6BydBFjrQZB3YA6Xg03T+UQGIdoBVQ+dUEGhBFEFng==" spinCount="100000" sheet="1" objects="1" scenarios="1" formatColumns="0" formatRows="0" autoFilter="0"/>
  <autoFilter ref="C129:K352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134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594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137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1</v>
      </c>
      <c r="L16" s="33"/>
    </row>
    <row r="17" spans="2:12" s="1" customFormat="1" ht="18" customHeight="1">
      <c r="B17" s="33"/>
      <c r="E17" s="25" t="s">
        <v>138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1</v>
      </c>
      <c r="L22" s="33"/>
    </row>
    <row r="23" spans="2:12" s="1" customFormat="1" ht="18" customHeight="1">
      <c r="B23" s="33"/>
      <c r="E23" s="25" t="s">
        <v>139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1</v>
      </c>
      <c r="L25" s="33"/>
    </row>
    <row r="26" spans="2:12" s="1" customFormat="1" ht="18" customHeight="1">
      <c r="B26" s="33"/>
      <c r="E26" s="25" t="s">
        <v>140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ROUND(J130,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ROUND((SUM(BE130:BE350)),  2)</f>
        <v>0</v>
      </c>
      <c r="I35" s="97">
        <v>0.21</v>
      </c>
      <c r="J35" s="87">
        <f>ROUND(((SUM(BE130:BE350))*I35),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ROUND((SUM(BF130:BF350)),  2)</f>
        <v>0</v>
      </c>
      <c r="I36" s="97">
        <v>0.15</v>
      </c>
      <c r="J36" s="87">
        <f>ROUND(((SUM(BF130:BF350))*I36),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ROUND((SUM(BG130:BG350)),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ROUND((SUM(BH130:BH350)),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ROUND((SUM(BI130:BI350)),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134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0123-2 - ULICE 5. KVĚTNA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25.65" customHeight="1">
      <c r="B93" s="33"/>
      <c r="C93" s="27" t="s">
        <v>30</v>
      </c>
      <c r="F93" s="25" t="str">
        <f>E17</f>
        <v>MĚSTO SUŠICE</v>
      </c>
      <c r="I93" s="27" t="s">
        <v>37</v>
      </c>
      <c r="J93" s="31" t="str">
        <f>E23</f>
        <v>MACÁN PROJEKCE DS S.R.O.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J130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J131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J132</f>
        <v>0</v>
      </c>
      <c r="L100" s="113"/>
    </row>
    <row r="101" spans="2:47" s="9" customFormat="1" ht="19.95" customHeight="1">
      <c r="B101" s="113"/>
      <c r="D101" s="114" t="s">
        <v>148</v>
      </c>
      <c r="E101" s="115"/>
      <c r="F101" s="115"/>
      <c r="G101" s="115"/>
      <c r="H101" s="115"/>
      <c r="I101" s="115"/>
      <c r="J101" s="116">
        <f>J197</f>
        <v>0</v>
      </c>
      <c r="L101" s="113"/>
    </row>
    <row r="102" spans="2:47" s="9" customFormat="1" ht="19.95" customHeight="1">
      <c r="B102" s="113"/>
      <c r="D102" s="114" t="s">
        <v>149</v>
      </c>
      <c r="E102" s="115"/>
      <c r="F102" s="115"/>
      <c r="G102" s="115"/>
      <c r="H102" s="115"/>
      <c r="I102" s="115"/>
      <c r="J102" s="116">
        <f>J200</f>
        <v>0</v>
      </c>
      <c r="L102" s="113"/>
    </row>
    <row r="103" spans="2:47" s="9" customFormat="1" ht="19.95" customHeight="1">
      <c r="B103" s="113"/>
      <c r="D103" s="114" t="s">
        <v>150</v>
      </c>
      <c r="E103" s="115"/>
      <c r="F103" s="115"/>
      <c r="G103" s="115"/>
      <c r="H103" s="115"/>
      <c r="I103" s="115"/>
      <c r="J103" s="116">
        <f>J234</f>
        <v>0</v>
      </c>
      <c r="L103" s="113"/>
    </row>
    <row r="104" spans="2:47" s="9" customFormat="1" ht="19.95" customHeight="1">
      <c r="B104" s="113"/>
      <c r="D104" s="114" t="s">
        <v>151</v>
      </c>
      <c r="E104" s="115"/>
      <c r="F104" s="115"/>
      <c r="G104" s="115"/>
      <c r="H104" s="115"/>
      <c r="I104" s="115"/>
      <c r="J104" s="116">
        <f>J265</f>
        <v>0</v>
      </c>
      <c r="L104" s="113"/>
    </row>
    <row r="105" spans="2:47" s="9" customFormat="1" ht="19.95" customHeight="1">
      <c r="B105" s="113"/>
      <c r="D105" s="114" t="s">
        <v>152</v>
      </c>
      <c r="E105" s="115"/>
      <c r="F105" s="115"/>
      <c r="G105" s="115"/>
      <c r="H105" s="115"/>
      <c r="I105" s="115"/>
      <c r="J105" s="116">
        <f>J317</f>
        <v>0</v>
      </c>
      <c r="L105" s="113"/>
    </row>
    <row r="106" spans="2:47" s="9" customFormat="1" ht="19.95" customHeight="1">
      <c r="B106" s="113"/>
      <c r="D106" s="114" t="s">
        <v>153</v>
      </c>
      <c r="E106" s="115"/>
      <c r="F106" s="115"/>
      <c r="G106" s="115"/>
      <c r="H106" s="115"/>
      <c r="I106" s="115"/>
      <c r="J106" s="116">
        <f>J342</f>
        <v>0</v>
      </c>
      <c r="L106" s="113"/>
    </row>
    <row r="107" spans="2:47" s="8" customFormat="1" ht="24.9" customHeight="1">
      <c r="B107" s="109"/>
      <c r="D107" s="110" t="s">
        <v>154</v>
      </c>
      <c r="E107" s="111"/>
      <c r="F107" s="111"/>
      <c r="G107" s="111"/>
      <c r="H107" s="111"/>
      <c r="I107" s="111"/>
      <c r="J107" s="112">
        <f>J345</f>
        <v>0</v>
      </c>
      <c r="L107" s="109"/>
    </row>
    <row r="108" spans="2:47" s="9" customFormat="1" ht="19.95" customHeight="1">
      <c r="B108" s="113"/>
      <c r="D108" s="114" t="s">
        <v>155</v>
      </c>
      <c r="E108" s="115"/>
      <c r="F108" s="115"/>
      <c r="G108" s="115"/>
      <c r="H108" s="115"/>
      <c r="I108" s="115"/>
      <c r="J108" s="116">
        <f>J346</f>
        <v>0</v>
      </c>
      <c r="L108" s="113"/>
    </row>
    <row r="109" spans="2:47" s="1" customFormat="1" ht="21.75" customHeight="1">
      <c r="B109" s="33"/>
      <c r="L109" s="33"/>
    </row>
    <row r="110" spans="2:47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3"/>
    </row>
    <row r="114" spans="2:12" s="1" customFormat="1" ht="6.9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3"/>
    </row>
    <row r="115" spans="2:12" s="1" customFormat="1" ht="24.9" customHeight="1">
      <c r="B115" s="33"/>
      <c r="C115" s="21" t="s">
        <v>156</v>
      </c>
      <c r="L115" s="33"/>
    </row>
    <row r="116" spans="2:12" s="1" customFormat="1" ht="6.9" customHeight="1">
      <c r="B116" s="33"/>
      <c r="L116" s="33"/>
    </row>
    <row r="117" spans="2:12" s="1" customFormat="1" ht="12" customHeight="1">
      <c r="B117" s="33"/>
      <c r="C117" s="27" t="s">
        <v>16</v>
      </c>
      <c r="L117" s="33"/>
    </row>
    <row r="118" spans="2:12" s="1" customFormat="1" ht="26.25" customHeight="1">
      <c r="B118" s="33"/>
      <c r="E118" s="241" t="str">
        <f>E7</f>
        <v>Sušice - stavební úpravy kanalizace a vodovodu v ul. 5. května, Smetanova a Studentská</v>
      </c>
      <c r="F118" s="242"/>
      <c r="G118" s="242"/>
      <c r="H118" s="242"/>
      <c r="L118" s="33"/>
    </row>
    <row r="119" spans="2:12" ht="12" customHeight="1">
      <c r="B119" s="20"/>
      <c r="C119" s="27" t="s">
        <v>133</v>
      </c>
      <c r="L119" s="20"/>
    </row>
    <row r="120" spans="2:12" s="1" customFormat="1" ht="16.5" customHeight="1">
      <c r="B120" s="33"/>
      <c r="E120" s="241" t="s">
        <v>134</v>
      </c>
      <c r="F120" s="240"/>
      <c r="G120" s="240"/>
      <c r="H120" s="240"/>
      <c r="L120" s="33"/>
    </row>
    <row r="121" spans="2:12" s="1" customFormat="1" ht="12" customHeight="1">
      <c r="B121" s="33"/>
      <c r="C121" s="27" t="s">
        <v>135</v>
      </c>
      <c r="L121" s="33"/>
    </row>
    <row r="122" spans="2:12" s="1" customFormat="1" ht="16.5" customHeight="1">
      <c r="B122" s="33"/>
      <c r="E122" s="235" t="str">
        <f>E11</f>
        <v>0123-2 - ULICE 5. KVĚTNA</v>
      </c>
      <c r="F122" s="240"/>
      <c r="G122" s="240"/>
      <c r="H122" s="240"/>
      <c r="L122" s="33"/>
    </row>
    <row r="123" spans="2:12" s="1" customFormat="1" ht="6.9" customHeight="1">
      <c r="B123" s="33"/>
      <c r="L123" s="33"/>
    </row>
    <row r="124" spans="2:12" s="1" customFormat="1" ht="12" customHeight="1">
      <c r="B124" s="33"/>
      <c r="C124" s="27" t="s">
        <v>22</v>
      </c>
      <c r="F124" s="25" t="str">
        <f>F14</f>
        <v>SUŠICE</v>
      </c>
      <c r="I124" s="27" t="s">
        <v>24</v>
      </c>
      <c r="J124" s="53" t="str">
        <f>IF(J14="","",J14)</f>
        <v>30. 1. 2023</v>
      </c>
      <c r="L124" s="33"/>
    </row>
    <row r="125" spans="2:12" s="1" customFormat="1" ht="6.9" customHeight="1">
      <c r="B125" s="33"/>
      <c r="L125" s="33"/>
    </row>
    <row r="126" spans="2:12" s="1" customFormat="1" ht="25.65" customHeight="1">
      <c r="B126" s="33"/>
      <c r="C126" s="27" t="s">
        <v>30</v>
      </c>
      <c r="F126" s="25" t="str">
        <f>E17</f>
        <v>MĚSTO SUŠICE</v>
      </c>
      <c r="I126" s="27" t="s">
        <v>37</v>
      </c>
      <c r="J126" s="31" t="str">
        <f>E23</f>
        <v>MACÁN PROJEKCE DS S.R.O.</v>
      </c>
      <c r="L126" s="33"/>
    </row>
    <row r="127" spans="2:12" s="1" customFormat="1" ht="15.15" customHeight="1">
      <c r="B127" s="33"/>
      <c r="C127" s="27" t="s">
        <v>35</v>
      </c>
      <c r="F127" s="25" t="str">
        <f>IF(E20="","",E20)</f>
        <v>Vyplň údaj</v>
      </c>
      <c r="I127" s="27" t="s">
        <v>41</v>
      </c>
      <c r="J127" s="31" t="str">
        <f>E26</f>
        <v xml:space="preserve"> </v>
      </c>
      <c r="L127" s="33"/>
    </row>
    <row r="128" spans="2:12" s="1" customFormat="1" ht="10.35" customHeight="1">
      <c r="B128" s="33"/>
      <c r="L128" s="33"/>
    </row>
    <row r="129" spans="2:65" s="10" customFormat="1" ht="29.25" customHeight="1">
      <c r="B129" s="117"/>
      <c r="C129" s="118" t="s">
        <v>157</v>
      </c>
      <c r="D129" s="119" t="s">
        <v>70</v>
      </c>
      <c r="E129" s="119" t="s">
        <v>66</v>
      </c>
      <c r="F129" s="119" t="s">
        <v>67</v>
      </c>
      <c r="G129" s="119" t="s">
        <v>158</v>
      </c>
      <c r="H129" s="119" t="s">
        <v>159</v>
      </c>
      <c r="I129" s="119" t="s">
        <v>160</v>
      </c>
      <c r="J129" s="119" t="s">
        <v>143</v>
      </c>
      <c r="K129" s="120" t="s">
        <v>161</v>
      </c>
      <c r="L129" s="117"/>
      <c r="M129" s="60" t="s">
        <v>1</v>
      </c>
      <c r="N129" s="61" t="s">
        <v>49</v>
      </c>
      <c r="O129" s="61" t="s">
        <v>162</v>
      </c>
      <c r="P129" s="61" t="s">
        <v>163</v>
      </c>
      <c r="Q129" s="61" t="s">
        <v>164</v>
      </c>
      <c r="R129" s="61" t="s">
        <v>165</v>
      </c>
      <c r="S129" s="61" t="s">
        <v>166</v>
      </c>
      <c r="T129" s="62" t="s">
        <v>167</v>
      </c>
    </row>
    <row r="130" spans="2:65" s="1" customFormat="1" ht="22.8" customHeight="1">
      <c r="B130" s="33"/>
      <c r="C130" s="65" t="s">
        <v>168</v>
      </c>
      <c r="J130" s="121">
        <f>BK130</f>
        <v>0</v>
      </c>
      <c r="L130" s="33"/>
      <c r="M130" s="63"/>
      <c r="N130" s="54"/>
      <c r="O130" s="54"/>
      <c r="P130" s="122">
        <f>P131+P345</f>
        <v>0</v>
      </c>
      <c r="Q130" s="54"/>
      <c r="R130" s="122">
        <f>R131+R345</f>
        <v>1296.9338099999995</v>
      </c>
      <c r="S130" s="54"/>
      <c r="T130" s="123">
        <f>T131+T345</f>
        <v>974.09899999999993</v>
      </c>
      <c r="AT130" s="17" t="s">
        <v>84</v>
      </c>
      <c r="AU130" s="17" t="s">
        <v>145</v>
      </c>
      <c r="BK130" s="124">
        <f>BK131+BK345</f>
        <v>0</v>
      </c>
    </row>
    <row r="131" spans="2:65" s="11" customFormat="1" ht="25.95" customHeight="1">
      <c r="B131" s="125"/>
      <c r="D131" s="126" t="s">
        <v>84</v>
      </c>
      <c r="E131" s="127" t="s">
        <v>169</v>
      </c>
      <c r="F131" s="127" t="s">
        <v>170</v>
      </c>
      <c r="I131" s="128"/>
      <c r="J131" s="129">
        <f>BK131</f>
        <v>0</v>
      </c>
      <c r="L131" s="125"/>
      <c r="M131" s="130"/>
      <c r="P131" s="131">
        <f>P132+P197+P200+P234+P265+P317+P342</f>
        <v>0</v>
      </c>
      <c r="R131" s="131">
        <f>R132+R197+R200+R234+R265+R317+R342</f>
        <v>1296.9338099999995</v>
      </c>
      <c r="T131" s="132">
        <f>T132+T197+T200+T234+T265+T317+T342</f>
        <v>974.09899999999993</v>
      </c>
      <c r="AR131" s="126" t="s">
        <v>92</v>
      </c>
      <c r="AT131" s="133" t="s">
        <v>84</v>
      </c>
      <c r="AU131" s="133" t="s">
        <v>85</v>
      </c>
      <c r="AY131" s="126" t="s">
        <v>171</v>
      </c>
      <c r="BK131" s="134">
        <f>BK132+BK197+BK200+BK234+BK265+BK317+BK342</f>
        <v>0</v>
      </c>
    </row>
    <row r="132" spans="2:65" s="11" customFormat="1" ht="22.8" customHeight="1">
      <c r="B132" s="125"/>
      <c r="D132" s="126" t="s">
        <v>84</v>
      </c>
      <c r="E132" s="135" t="s">
        <v>92</v>
      </c>
      <c r="F132" s="135" t="s">
        <v>172</v>
      </c>
      <c r="I132" s="128"/>
      <c r="J132" s="136">
        <f>BK132</f>
        <v>0</v>
      </c>
      <c r="L132" s="125"/>
      <c r="M132" s="130"/>
      <c r="P132" s="131">
        <f>SUM(P133:P196)</f>
        <v>0</v>
      </c>
      <c r="R132" s="131">
        <f>SUM(R133:R196)</f>
        <v>1056.8633599999998</v>
      </c>
      <c r="T132" s="132">
        <f>SUM(T133:T196)</f>
        <v>973.1149999999999</v>
      </c>
      <c r="AR132" s="126" t="s">
        <v>92</v>
      </c>
      <c r="AT132" s="133" t="s">
        <v>84</v>
      </c>
      <c r="AU132" s="133" t="s">
        <v>92</v>
      </c>
      <c r="AY132" s="126" t="s">
        <v>171</v>
      </c>
      <c r="BK132" s="134">
        <f>SUM(BK133:BK196)</f>
        <v>0</v>
      </c>
    </row>
    <row r="133" spans="2:65" s="1" customFormat="1" ht="24.15" customHeight="1">
      <c r="B133" s="33"/>
      <c r="C133" s="137" t="s">
        <v>92</v>
      </c>
      <c r="D133" s="137" t="s">
        <v>173</v>
      </c>
      <c r="E133" s="138" t="s">
        <v>595</v>
      </c>
      <c r="F133" s="139" t="s">
        <v>596</v>
      </c>
      <c r="G133" s="140" t="s">
        <v>176</v>
      </c>
      <c r="H133" s="141">
        <v>50</v>
      </c>
      <c r="I133" s="142"/>
      <c r="J133" s="143">
        <f>ROUND(I133*H133,2)</f>
        <v>0</v>
      </c>
      <c r="K133" s="139" t="s">
        <v>177</v>
      </c>
      <c r="L133" s="33"/>
      <c r="M133" s="144" t="s">
        <v>1</v>
      </c>
      <c r="N133" s="145" t="s">
        <v>50</v>
      </c>
      <c r="P133" s="146">
        <f>O133*H133</f>
        <v>0</v>
      </c>
      <c r="Q133" s="146">
        <v>0</v>
      </c>
      <c r="R133" s="146">
        <f>Q133*H133</f>
        <v>0</v>
      </c>
      <c r="S133" s="146">
        <v>0.28100000000000003</v>
      </c>
      <c r="T133" s="147">
        <f>S133*H133</f>
        <v>14.05</v>
      </c>
      <c r="AR133" s="148" t="s">
        <v>178</v>
      </c>
      <c r="AT133" s="148" t="s">
        <v>173</v>
      </c>
      <c r="AU133" s="148" t="s">
        <v>98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92</v>
      </c>
      <c r="BK133" s="149">
        <f>ROUND(I133*H133,2)</f>
        <v>0</v>
      </c>
      <c r="BL133" s="17" t="s">
        <v>178</v>
      </c>
      <c r="BM133" s="148" t="s">
        <v>597</v>
      </c>
    </row>
    <row r="134" spans="2:65" s="1" customFormat="1" ht="48">
      <c r="B134" s="33"/>
      <c r="D134" s="150" t="s">
        <v>180</v>
      </c>
      <c r="F134" s="151" t="s">
        <v>598</v>
      </c>
      <c r="I134" s="152"/>
      <c r="L134" s="33"/>
      <c r="M134" s="153"/>
      <c r="T134" s="57"/>
      <c r="AT134" s="17" t="s">
        <v>180</v>
      </c>
      <c r="AU134" s="17" t="s">
        <v>98</v>
      </c>
    </row>
    <row r="135" spans="2:65" s="1" customFormat="1" ht="24.15" customHeight="1">
      <c r="B135" s="33"/>
      <c r="C135" s="137" t="s">
        <v>98</v>
      </c>
      <c r="D135" s="137" t="s">
        <v>173</v>
      </c>
      <c r="E135" s="138" t="s">
        <v>174</v>
      </c>
      <c r="F135" s="139" t="s">
        <v>175</v>
      </c>
      <c r="G135" s="140" t="s">
        <v>176</v>
      </c>
      <c r="H135" s="141">
        <v>773</v>
      </c>
      <c r="I135" s="142"/>
      <c r="J135" s="143">
        <f>ROUND(I135*H135,2)</f>
        <v>0</v>
      </c>
      <c r="K135" s="139" t="s">
        <v>177</v>
      </c>
      <c r="L135" s="33"/>
      <c r="M135" s="144" t="s">
        <v>1</v>
      </c>
      <c r="N135" s="145" t="s">
        <v>50</v>
      </c>
      <c r="P135" s="146">
        <f>O135*H135</f>
        <v>0</v>
      </c>
      <c r="Q135" s="146">
        <v>0</v>
      </c>
      <c r="R135" s="146">
        <f>Q135*H135</f>
        <v>0</v>
      </c>
      <c r="S135" s="146">
        <v>0.22</v>
      </c>
      <c r="T135" s="147">
        <f>S135*H135</f>
        <v>170.06</v>
      </c>
      <c r="AR135" s="148" t="s">
        <v>178</v>
      </c>
      <c r="AT135" s="148" t="s">
        <v>173</v>
      </c>
      <c r="AU135" s="148" t="s">
        <v>98</v>
      </c>
      <c r="AY135" s="17" t="s">
        <v>171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92</v>
      </c>
      <c r="BK135" s="149">
        <f>ROUND(I135*H135,2)</f>
        <v>0</v>
      </c>
      <c r="BL135" s="17" t="s">
        <v>178</v>
      </c>
      <c r="BM135" s="148" t="s">
        <v>599</v>
      </c>
    </row>
    <row r="136" spans="2:65" s="1" customFormat="1" ht="38.4">
      <c r="B136" s="33"/>
      <c r="D136" s="150" t="s">
        <v>180</v>
      </c>
      <c r="F136" s="151" t="s">
        <v>181</v>
      </c>
      <c r="I136" s="152"/>
      <c r="L136" s="33"/>
      <c r="M136" s="153"/>
      <c r="T136" s="57"/>
      <c r="AT136" s="17" t="s">
        <v>180</v>
      </c>
      <c r="AU136" s="17" t="s">
        <v>98</v>
      </c>
    </row>
    <row r="137" spans="2:65" s="12" customFormat="1">
      <c r="B137" s="154"/>
      <c r="D137" s="150" t="s">
        <v>182</v>
      </c>
      <c r="E137" s="155" t="s">
        <v>1</v>
      </c>
      <c r="F137" s="156" t="s">
        <v>600</v>
      </c>
      <c r="H137" s="157">
        <v>773</v>
      </c>
      <c r="I137" s="158"/>
      <c r="L137" s="154"/>
      <c r="M137" s="159"/>
      <c r="T137" s="160"/>
      <c r="AT137" s="155" t="s">
        <v>182</v>
      </c>
      <c r="AU137" s="155" t="s">
        <v>98</v>
      </c>
      <c r="AV137" s="12" t="s">
        <v>98</v>
      </c>
      <c r="AW137" s="12" t="s">
        <v>40</v>
      </c>
      <c r="AX137" s="12" t="s">
        <v>92</v>
      </c>
      <c r="AY137" s="155" t="s">
        <v>171</v>
      </c>
    </row>
    <row r="138" spans="2:65" s="1" customFormat="1" ht="24.15" customHeight="1">
      <c r="B138" s="33"/>
      <c r="C138" s="137" t="s">
        <v>190</v>
      </c>
      <c r="D138" s="137" t="s">
        <v>173</v>
      </c>
      <c r="E138" s="138" t="s">
        <v>184</v>
      </c>
      <c r="F138" s="139" t="s">
        <v>185</v>
      </c>
      <c r="G138" s="140" t="s">
        <v>176</v>
      </c>
      <c r="H138" s="141">
        <v>1320</v>
      </c>
      <c r="I138" s="142"/>
      <c r="J138" s="143">
        <f>ROUND(I138*H138,2)</f>
        <v>0</v>
      </c>
      <c r="K138" s="139" t="s">
        <v>177</v>
      </c>
      <c r="L138" s="33"/>
      <c r="M138" s="144" t="s">
        <v>1</v>
      </c>
      <c r="N138" s="145" t="s">
        <v>50</v>
      </c>
      <c r="P138" s="146">
        <f>O138*H138</f>
        <v>0</v>
      </c>
      <c r="Q138" s="146">
        <v>0</v>
      </c>
      <c r="R138" s="146">
        <f>Q138*H138</f>
        <v>0</v>
      </c>
      <c r="S138" s="146">
        <v>0.28999999999999998</v>
      </c>
      <c r="T138" s="147">
        <f>S138*H138</f>
        <v>382.79999999999995</v>
      </c>
      <c r="AR138" s="148" t="s">
        <v>178</v>
      </c>
      <c r="AT138" s="148" t="s">
        <v>173</v>
      </c>
      <c r="AU138" s="148" t="s">
        <v>98</v>
      </c>
      <c r="AY138" s="17" t="s">
        <v>171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92</v>
      </c>
      <c r="BK138" s="149">
        <f>ROUND(I138*H138,2)</f>
        <v>0</v>
      </c>
      <c r="BL138" s="17" t="s">
        <v>178</v>
      </c>
      <c r="BM138" s="148" t="s">
        <v>601</v>
      </c>
    </row>
    <row r="139" spans="2:65" s="1" customFormat="1" ht="38.4">
      <c r="B139" s="33"/>
      <c r="D139" s="150" t="s">
        <v>180</v>
      </c>
      <c r="F139" s="151" t="s">
        <v>187</v>
      </c>
      <c r="I139" s="152"/>
      <c r="L139" s="33"/>
      <c r="M139" s="153"/>
      <c r="T139" s="57"/>
      <c r="AT139" s="17" t="s">
        <v>180</v>
      </c>
      <c r="AU139" s="17" t="s">
        <v>98</v>
      </c>
    </row>
    <row r="140" spans="2:65" s="1" customFormat="1" ht="19.2">
      <c r="B140" s="33"/>
      <c r="D140" s="150" t="s">
        <v>188</v>
      </c>
      <c r="F140" s="161" t="s">
        <v>189</v>
      </c>
      <c r="I140" s="152"/>
      <c r="L140" s="33"/>
      <c r="M140" s="153"/>
      <c r="T140" s="57"/>
      <c r="AT140" s="17" t="s">
        <v>188</v>
      </c>
      <c r="AU140" s="17" t="s">
        <v>98</v>
      </c>
    </row>
    <row r="141" spans="2:65" s="1" customFormat="1" ht="33" customHeight="1">
      <c r="B141" s="33"/>
      <c r="C141" s="137" t="s">
        <v>178</v>
      </c>
      <c r="D141" s="137" t="s">
        <v>173</v>
      </c>
      <c r="E141" s="138" t="s">
        <v>191</v>
      </c>
      <c r="F141" s="139" t="s">
        <v>192</v>
      </c>
      <c r="G141" s="140" t="s">
        <v>176</v>
      </c>
      <c r="H141" s="141">
        <v>1320</v>
      </c>
      <c r="I141" s="142"/>
      <c r="J141" s="143">
        <f>ROUND(I141*H141,2)</f>
        <v>0</v>
      </c>
      <c r="K141" s="139" t="s">
        <v>177</v>
      </c>
      <c r="L141" s="33"/>
      <c r="M141" s="144" t="s">
        <v>1</v>
      </c>
      <c r="N141" s="145" t="s">
        <v>50</v>
      </c>
      <c r="P141" s="146">
        <f>O141*H141</f>
        <v>0</v>
      </c>
      <c r="Q141" s="146">
        <v>1.6000000000000001E-4</v>
      </c>
      <c r="R141" s="146">
        <f>Q141*H141</f>
        <v>0.21120000000000003</v>
      </c>
      <c r="S141" s="146">
        <v>0.23</v>
      </c>
      <c r="T141" s="147">
        <f>S141*H141</f>
        <v>303.60000000000002</v>
      </c>
      <c r="AR141" s="148" t="s">
        <v>178</v>
      </c>
      <c r="AT141" s="148" t="s">
        <v>173</v>
      </c>
      <c r="AU141" s="148" t="s">
        <v>98</v>
      </c>
      <c r="AY141" s="17" t="s">
        <v>171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92</v>
      </c>
      <c r="BK141" s="149">
        <f>ROUND(I141*H141,2)</f>
        <v>0</v>
      </c>
      <c r="BL141" s="17" t="s">
        <v>178</v>
      </c>
      <c r="BM141" s="148" t="s">
        <v>602</v>
      </c>
    </row>
    <row r="142" spans="2:65" s="1" customFormat="1" ht="38.4">
      <c r="B142" s="33"/>
      <c r="D142" s="150" t="s">
        <v>180</v>
      </c>
      <c r="F142" s="151" t="s">
        <v>194</v>
      </c>
      <c r="I142" s="152"/>
      <c r="L142" s="33"/>
      <c r="M142" s="153"/>
      <c r="T142" s="57"/>
      <c r="AT142" s="17" t="s">
        <v>180</v>
      </c>
      <c r="AU142" s="17" t="s">
        <v>98</v>
      </c>
    </row>
    <row r="143" spans="2:65" s="1" customFormat="1" ht="16.5" customHeight="1">
      <c r="B143" s="33"/>
      <c r="C143" s="137" t="s">
        <v>202</v>
      </c>
      <c r="D143" s="137" t="s">
        <v>173</v>
      </c>
      <c r="E143" s="138" t="s">
        <v>195</v>
      </c>
      <c r="F143" s="139" t="s">
        <v>196</v>
      </c>
      <c r="G143" s="140" t="s">
        <v>197</v>
      </c>
      <c r="H143" s="141">
        <v>449</v>
      </c>
      <c r="I143" s="142"/>
      <c r="J143" s="143">
        <f>ROUND(I143*H143,2)</f>
        <v>0</v>
      </c>
      <c r="K143" s="139" t="s">
        <v>177</v>
      </c>
      <c r="L143" s="33"/>
      <c r="M143" s="144" t="s">
        <v>1</v>
      </c>
      <c r="N143" s="145" t="s">
        <v>50</v>
      </c>
      <c r="P143" s="146">
        <f>O143*H143</f>
        <v>0</v>
      </c>
      <c r="Q143" s="146">
        <v>0</v>
      </c>
      <c r="R143" s="146">
        <f>Q143*H143</f>
        <v>0</v>
      </c>
      <c r="S143" s="146">
        <v>0.20499999999999999</v>
      </c>
      <c r="T143" s="147">
        <f>S143*H143</f>
        <v>92.044999999999987</v>
      </c>
      <c r="AR143" s="148" t="s">
        <v>178</v>
      </c>
      <c r="AT143" s="148" t="s">
        <v>173</v>
      </c>
      <c r="AU143" s="148" t="s">
        <v>98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92</v>
      </c>
      <c r="BK143" s="149">
        <f>ROUND(I143*H143,2)</f>
        <v>0</v>
      </c>
      <c r="BL143" s="17" t="s">
        <v>178</v>
      </c>
      <c r="BM143" s="148" t="s">
        <v>603</v>
      </c>
    </row>
    <row r="144" spans="2:65" s="1" customFormat="1" ht="28.8">
      <c r="B144" s="33"/>
      <c r="D144" s="150" t="s">
        <v>180</v>
      </c>
      <c r="F144" s="151" t="s">
        <v>199</v>
      </c>
      <c r="I144" s="152"/>
      <c r="L144" s="33"/>
      <c r="M144" s="153"/>
      <c r="T144" s="57"/>
      <c r="AT144" s="17" t="s">
        <v>180</v>
      </c>
      <c r="AU144" s="17" t="s">
        <v>98</v>
      </c>
    </row>
    <row r="145" spans="2:65" s="1" customFormat="1" ht="19.2">
      <c r="B145" s="33"/>
      <c r="D145" s="150" t="s">
        <v>188</v>
      </c>
      <c r="F145" s="161" t="s">
        <v>200</v>
      </c>
      <c r="I145" s="152"/>
      <c r="L145" s="33"/>
      <c r="M145" s="153"/>
      <c r="T145" s="57"/>
      <c r="AT145" s="17" t="s">
        <v>188</v>
      </c>
      <c r="AU145" s="17" t="s">
        <v>98</v>
      </c>
    </row>
    <row r="146" spans="2:65" s="12" customFormat="1">
      <c r="B146" s="154"/>
      <c r="D146" s="150" t="s">
        <v>182</v>
      </c>
      <c r="E146" s="155" t="s">
        <v>1</v>
      </c>
      <c r="F146" s="156" t="s">
        <v>604</v>
      </c>
      <c r="H146" s="157">
        <v>449</v>
      </c>
      <c r="I146" s="158"/>
      <c r="L146" s="154"/>
      <c r="M146" s="159"/>
      <c r="T146" s="160"/>
      <c r="AT146" s="155" t="s">
        <v>182</v>
      </c>
      <c r="AU146" s="155" t="s">
        <v>98</v>
      </c>
      <c r="AV146" s="12" t="s">
        <v>98</v>
      </c>
      <c r="AW146" s="12" t="s">
        <v>40</v>
      </c>
      <c r="AX146" s="12" t="s">
        <v>92</v>
      </c>
      <c r="AY146" s="155" t="s">
        <v>171</v>
      </c>
    </row>
    <row r="147" spans="2:65" s="1" customFormat="1" ht="16.5" customHeight="1">
      <c r="B147" s="33"/>
      <c r="C147" s="137" t="s">
        <v>207</v>
      </c>
      <c r="D147" s="137" t="s">
        <v>173</v>
      </c>
      <c r="E147" s="138" t="s">
        <v>203</v>
      </c>
      <c r="F147" s="139" t="s">
        <v>204</v>
      </c>
      <c r="G147" s="140" t="s">
        <v>197</v>
      </c>
      <c r="H147" s="141">
        <v>264</v>
      </c>
      <c r="I147" s="142"/>
      <c r="J147" s="143">
        <f>ROUND(I147*H147,2)</f>
        <v>0</v>
      </c>
      <c r="K147" s="139" t="s">
        <v>177</v>
      </c>
      <c r="L147" s="33"/>
      <c r="M147" s="144" t="s">
        <v>1</v>
      </c>
      <c r="N147" s="145" t="s">
        <v>50</v>
      </c>
      <c r="P147" s="146">
        <f>O147*H147</f>
        <v>0</v>
      </c>
      <c r="Q147" s="146">
        <v>0</v>
      </c>
      <c r="R147" s="146">
        <f>Q147*H147</f>
        <v>0</v>
      </c>
      <c r="S147" s="146">
        <v>0.04</v>
      </c>
      <c r="T147" s="147">
        <f>S147*H147</f>
        <v>10.56</v>
      </c>
      <c r="AR147" s="148" t="s">
        <v>178</v>
      </c>
      <c r="AT147" s="148" t="s">
        <v>173</v>
      </c>
      <c r="AU147" s="148" t="s">
        <v>98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92</v>
      </c>
      <c r="BK147" s="149">
        <f>ROUND(I147*H147,2)</f>
        <v>0</v>
      </c>
      <c r="BL147" s="17" t="s">
        <v>178</v>
      </c>
      <c r="BM147" s="148" t="s">
        <v>605</v>
      </c>
    </row>
    <row r="148" spans="2:65" s="1" customFormat="1" ht="28.8">
      <c r="B148" s="33"/>
      <c r="D148" s="150" t="s">
        <v>180</v>
      </c>
      <c r="F148" s="151" t="s">
        <v>206</v>
      </c>
      <c r="I148" s="152"/>
      <c r="L148" s="33"/>
      <c r="M148" s="153"/>
      <c r="T148" s="57"/>
      <c r="AT148" s="17" t="s">
        <v>180</v>
      </c>
      <c r="AU148" s="17" t="s">
        <v>98</v>
      </c>
    </row>
    <row r="149" spans="2:65" s="1" customFormat="1" ht="24.15" customHeight="1">
      <c r="B149" s="33"/>
      <c r="C149" s="137" t="s">
        <v>212</v>
      </c>
      <c r="D149" s="137" t="s">
        <v>173</v>
      </c>
      <c r="E149" s="138" t="s">
        <v>208</v>
      </c>
      <c r="F149" s="139" t="s">
        <v>209</v>
      </c>
      <c r="G149" s="140" t="s">
        <v>197</v>
      </c>
      <c r="H149" s="141">
        <v>20</v>
      </c>
      <c r="I149" s="142"/>
      <c r="J149" s="143">
        <f>ROUND(I149*H149,2)</f>
        <v>0</v>
      </c>
      <c r="K149" s="139" t="s">
        <v>177</v>
      </c>
      <c r="L149" s="33"/>
      <c r="M149" s="144" t="s">
        <v>1</v>
      </c>
      <c r="N149" s="145" t="s">
        <v>50</v>
      </c>
      <c r="P149" s="146">
        <f>O149*H149</f>
        <v>0</v>
      </c>
      <c r="Q149" s="146">
        <v>3.6900000000000002E-2</v>
      </c>
      <c r="R149" s="146">
        <f>Q149*H149</f>
        <v>0.73799999999999999</v>
      </c>
      <c r="S149" s="146">
        <v>0</v>
      </c>
      <c r="T149" s="147">
        <f>S149*H149</f>
        <v>0</v>
      </c>
      <c r="AR149" s="148" t="s">
        <v>178</v>
      </c>
      <c r="AT149" s="148" t="s">
        <v>173</v>
      </c>
      <c r="AU149" s="148" t="s">
        <v>98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92</v>
      </c>
      <c r="BK149" s="149">
        <f>ROUND(I149*H149,2)</f>
        <v>0</v>
      </c>
      <c r="BL149" s="17" t="s">
        <v>178</v>
      </c>
      <c r="BM149" s="148" t="s">
        <v>606</v>
      </c>
    </row>
    <row r="150" spans="2:65" s="1" customFormat="1" ht="57.6">
      <c r="B150" s="33"/>
      <c r="D150" s="150" t="s">
        <v>180</v>
      </c>
      <c r="F150" s="151" t="s">
        <v>211</v>
      </c>
      <c r="I150" s="152"/>
      <c r="L150" s="33"/>
      <c r="M150" s="153"/>
      <c r="T150" s="57"/>
      <c r="AT150" s="17" t="s">
        <v>180</v>
      </c>
      <c r="AU150" s="17" t="s">
        <v>98</v>
      </c>
    </row>
    <row r="151" spans="2:65" s="1" customFormat="1" ht="37.799999999999997" customHeight="1">
      <c r="B151" s="33"/>
      <c r="C151" s="137" t="s">
        <v>219</v>
      </c>
      <c r="D151" s="137" t="s">
        <v>173</v>
      </c>
      <c r="E151" s="138" t="s">
        <v>213</v>
      </c>
      <c r="F151" s="139" t="s">
        <v>214</v>
      </c>
      <c r="G151" s="140" t="s">
        <v>215</v>
      </c>
      <c r="H151" s="141">
        <v>567.29999999999995</v>
      </c>
      <c r="I151" s="142"/>
      <c r="J151" s="143">
        <f>ROUND(I151*H151,2)</f>
        <v>0</v>
      </c>
      <c r="K151" s="139" t="s">
        <v>177</v>
      </c>
      <c r="L151" s="33"/>
      <c r="M151" s="144" t="s">
        <v>1</v>
      </c>
      <c r="N151" s="145" t="s">
        <v>50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178</v>
      </c>
      <c r="AT151" s="148" t="s">
        <v>173</v>
      </c>
      <c r="AU151" s="148" t="s">
        <v>98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92</v>
      </c>
      <c r="BK151" s="149">
        <f>ROUND(I151*H151,2)</f>
        <v>0</v>
      </c>
      <c r="BL151" s="17" t="s">
        <v>178</v>
      </c>
      <c r="BM151" s="148" t="s">
        <v>607</v>
      </c>
    </row>
    <row r="152" spans="2:65" s="1" customFormat="1" ht="19.2">
      <c r="B152" s="33"/>
      <c r="D152" s="150" t="s">
        <v>180</v>
      </c>
      <c r="F152" s="151" t="s">
        <v>217</v>
      </c>
      <c r="I152" s="152"/>
      <c r="L152" s="33"/>
      <c r="M152" s="153"/>
      <c r="T152" s="57"/>
      <c r="AT152" s="17" t="s">
        <v>180</v>
      </c>
      <c r="AU152" s="17" t="s">
        <v>98</v>
      </c>
    </row>
    <row r="153" spans="2:65" s="12" customFormat="1">
      <c r="B153" s="154"/>
      <c r="D153" s="150" t="s">
        <v>182</v>
      </c>
      <c r="E153" s="155" t="s">
        <v>1</v>
      </c>
      <c r="F153" s="156" t="s">
        <v>608</v>
      </c>
      <c r="H153" s="157">
        <v>567.29999999999995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92</v>
      </c>
      <c r="AY153" s="155" t="s">
        <v>171</v>
      </c>
    </row>
    <row r="154" spans="2:65" s="1" customFormat="1" ht="37.799999999999997" customHeight="1">
      <c r="B154" s="33"/>
      <c r="C154" s="137" t="s">
        <v>223</v>
      </c>
      <c r="D154" s="137" t="s">
        <v>173</v>
      </c>
      <c r="E154" s="138" t="s">
        <v>213</v>
      </c>
      <c r="F154" s="139" t="s">
        <v>214</v>
      </c>
      <c r="G154" s="140" t="s">
        <v>215</v>
      </c>
      <c r="H154" s="141">
        <v>528</v>
      </c>
      <c r="I154" s="142"/>
      <c r="J154" s="143">
        <f>ROUND(I154*H154,2)</f>
        <v>0</v>
      </c>
      <c r="K154" s="139" t="s">
        <v>177</v>
      </c>
      <c r="L154" s="33"/>
      <c r="M154" s="144" t="s">
        <v>1</v>
      </c>
      <c r="N154" s="145" t="s">
        <v>50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178</v>
      </c>
      <c r="AT154" s="148" t="s">
        <v>173</v>
      </c>
      <c r="AU154" s="148" t="s">
        <v>98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92</v>
      </c>
      <c r="BK154" s="149">
        <f>ROUND(I154*H154,2)</f>
        <v>0</v>
      </c>
      <c r="BL154" s="17" t="s">
        <v>178</v>
      </c>
      <c r="BM154" s="148" t="s">
        <v>609</v>
      </c>
    </row>
    <row r="155" spans="2:65" s="1" customFormat="1" ht="19.2">
      <c r="B155" s="33"/>
      <c r="D155" s="150" t="s">
        <v>180</v>
      </c>
      <c r="F155" s="151" t="s">
        <v>217</v>
      </c>
      <c r="I155" s="152"/>
      <c r="L155" s="33"/>
      <c r="M155" s="153"/>
      <c r="T155" s="57"/>
      <c r="AT155" s="17" t="s">
        <v>180</v>
      </c>
      <c r="AU155" s="17" t="s">
        <v>98</v>
      </c>
    </row>
    <row r="156" spans="2:65" s="1" customFormat="1" ht="19.2">
      <c r="B156" s="33"/>
      <c r="D156" s="150" t="s">
        <v>188</v>
      </c>
      <c r="F156" s="161" t="s">
        <v>221</v>
      </c>
      <c r="I156" s="152"/>
      <c r="L156" s="33"/>
      <c r="M156" s="153"/>
      <c r="T156" s="57"/>
      <c r="AT156" s="17" t="s">
        <v>188</v>
      </c>
      <c r="AU156" s="17" t="s">
        <v>98</v>
      </c>
    </row>
    <row r="157" spans="2:65" s="12" customFormat="1">
      <c r="B157" s="154"/>
      <c r="D157" s="150" t="s">
        <v>182</v>
      </c>
      <c r="E157" s="155" t="s">
        <v>1</v>
      </c>
      <c r="F157" s="156" t="s">
        <v>610</v>
      </c>
      <c r="H157" s="157">
        <v>528</v>
      </c>
      <c r="I157" s="158"/>
      <c r="L157" s="154"/>
      <c r="M157" s="159"/>
      <c r="T157" s="160"/>
      <c r="AT157" s="155" t="s">
        <v>182</v>
      </c>
      <c r="AU157" s="155" t="s">
        <v>98</v>
      </c>
      <c r="AV157" s="12" t="s">
        <v>98</v>
      </c>
      <c r="AW157" s="12" t="s">
        <v>40</v>
      </c>
      <c r="AX157" s="12" t="s">
        <v>92</v>
      </c>
      <c r="AY157" s="155" t="s">
        <v>171</v>
      </c>
    </row>
    <row r="158" spans="2:65" s="1" customFormat="1" ht="33" customHeight="1">
      <c r="B158" s="33"/>
      <c r="C158" s="137" t="s">
        <v>230</v>
      </c>
      <c r="D158" s="137" t="s">
        <v>173</v>
      </c>
      <c r="E158" s="138" t="s">
        <v>224</v>
      </c>
      <c r="F158" s="139" t="s">
        <v>225</v>
      </c>
      <c r="G158" s="140" t="s">
        <v>215</v>
      </c>
      <c r="H158" s="141">
        <v>98.75</v>
      </c>
      <c r="I158" s="142"/>
      <c r="J158" s="143">
        <f>ROUND(I158*H158,2)</f>
        <v>0</v>
      </c>
      <c r="K158" s="139" t="s">
        <v>177</v>
      </c>
      <c r="L158" s="33"/>
      <c r="M158" s="144" t="s">
        <v>1</v>
      </c>
      <c r="N158" s="145" t="s">
        <v>50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178</v>
      </c>
      <c r="AT158" s="148" t="s">
        <v>173</v>
      </c>
      <c r="AU158" s="148" t="s">
        <v>98</v>
      </c>
      <c r="AY158" s="17" t="s">
        <v>171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92</v>
      </c>
      <c r="BK158" s="149">
        <f>ROUND(I158*H158,2)</f>
        <v>0</v>
      </c>
      <c r="BL158" s="17" t="s">
        <v>178</v>
      </c>
      <c r="BM158" s="148" t="s">
        <v>611</v>
      </c>
    </row>
    <row r="159" spans="2:65" s="1" customFormat="1" ht="28.8">
      <c r="B159" s="33"/>
      <c r="D159" s="150" t="s">
        <v>180</v>
      </c>
      <c r="F159" s="151" t="s">
        <v>227</v>
      </c>
      <c r="I159" s="152"/>
      <c r="L159" s="33"/>
      <c r="M159" s="153"/>
      <c r="T159" s="57"/>
      <c r="AT159" s="17" t="s">
        <v>180</v>
      </c>
      <c r="AU159" s="17" t="s">
        <v>98</v>
      </c>
    </row>
    <row r="160" spans="2:65" s="1" customFormat="1" ht="19.2">
      <c r="B160" s="33"/>
      <c r="D160" s="150" t="s">
        <v>188</v>
      </c>
      <c r="F160" s="161" t="s">
        <v>228</v>
      </c>
      <c r="I160" s="152"/>
      <c r="L160" s="33"/>
      <c r="M160" s="153"/>
      <c r="T160" s="57"/>
      <c r="AT160" s="17" t="s">
        <v>188</v>
      </c>
      <c r="AU160" s="17" t="s">
        <v>98</v>
      </c>
    </row>
    <row r="161" spans="2:65" s="12" customFormat="1">
      <c r="B161" s="154"/>
      <c r="D161" s="150" t="s">
        <v>182</v>
      </c>
      <c r="E161" s="155" t="s">
        <v>1</v>
      </c>
      <c r="F161" s="156" t="s">
        <v>612</v>
      </c>
      <c r="H161" s="157">
        <v>98.75</v>
      </c>
      <c r="I161" s="158"/>
      <c r="L161" s="154"/>
      <c r="M161" s="159"/>
      <c r="T161" s="160"/>
      <c r="AT161" s="155" t="s">
        <v>182</v>
      </c>
      <c r="AU161" s="155" t="s">
        <v>98</v>
      </c>
      <c r="AV161" s="12" t="s">
        <v>98</v>
      </c>
      <c r="AW161" s="12" t="s">
        <v>40</v>
      </c>
      <c r="AX161" s="12" t="s">
        <v>92</v>
      </c>
      <c r="AY161" s="155" t="s">
        <v>171</v>
      </c>
    </row>
    <row r="162" spans="2:65" s="1" customFormat="1" ht="33" customHeight="1">
      <c r="B162" s="33"/>
      <c r="C162" s="137" t="s">
        <v>237</v>
      </c>
      <c r="D162" s="137" t="s">
        <v>173</v>
      </c>
      <c r="E162" s="138" t="s">
        <v>231</v>
      </c>
      <c r="F162" s="139" t="s">
        <v>232</v>
      </c>
      <c r="G162" s="140" t="s">
        <v>215</v>
      </c>
      <c r="H162" s="141">
        <v>60.8</v>
      </c>
      <c r="I162" s="142"/>
      <c r="J162" s="143">
        <f>ROUND(I162*H162,2)</f>
        <v>0</v>
      </c>
      <c r="K162" s="139" t="s">
        <v>177</v>
      </c>
      <c r="L162" s="33"/>
      <c r="M162" s="144" t="s">
        <v>1</v>
      </c>
      <c r="N162" s="145" t="s">
        <v>50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178</v>
      </c>
      <c r="AT162" s="148" t="s">
        <v>173</v>
      </c>
      <c r="AU162" s="148" t="s">
        <v>98</v>
      </c>
      <c r="AY162" s="17" t="s">
        <v>171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92</v>
      </c>
      <c r="BK162" s="149">
        <f>ROUND(I162*H162,2)</f>
        <v>0</v>
      </c>
      <c r="BL162" s="17" t="s">
        <v>178</v>
      </c>
      <c r="BM162" s="148" t="s">
        <v>613</v>
      </c>
    </row>
    <row r="163" spans="2:65" s="1" customFormat="1" ht="28.8">
      <c r="B163" s="33"/>
      <c r="D163" s="150" t="s">
        <v>180</v>
      </c>
      <c r="F163" s="151" t="s">
        <v>234</v>
      </c>
      <c r="I163" s="152"/>
      <c r="L163" s="33"/>
      <c r="M163" s="153"/>
      <c r="T163" s="57"/>
      <c r="AT163" s="17" t="s">
        <v>180</v>
      </c>
      <c r="AU163" s="17" t="s">
        <v>98</v>
      </c>
    </row>
    <row r="164" spans="2:65" s="1" customFormat="1" ht="19.2">
      <c r="B164" s="33"/>
      <c r="D164" s="150" t="s">
        <v>188</v>
      </c>
      <c r="F164" s="161" t="s">
        <v>235</v>
      </c>
      <c r="I164" s="152"/>
      <c r="L164" s="33"/>
      <c r="M164" s="153"/>
      <c r="T164" s="57"/>
      <c r="AT164" s="17" t="s">
        <v>188</v>
      </c>
      <c r="AU164" s="17" t="s">
        <v>98</v>
      </c>
    </row>
    <row r="165" spans="2:65" s="12" customFormat="1">
      <c r="B165" s="154"/>
      <c r="D165" s="150" t="s">
        <v>182</v>
      </c>
      <c r="E165" s="155" t="s">
        <v>1</v>
      </c>
      <c r="F165" s="156" t="s">
        <v>614</v>
      </c>
      <c r="H165" s="157">
        <v>60.8</v>
      </c>
      <c r="I165" s="158"/>
      <c r="L165" s="154"/>
      <c r="M165" s="159"/>
      <c r="T165" s="160"/>
      <c r="AT165" s="155" t="s">
        <v>182</v>
      </c>
      <c r="AU165" s="155" t="s">
        <v>98</v>
      </c>
      <c r="AV165" s="12" t="s">
        <v>98</v>
      </c>
      <c r="AW165" s="12" t="s">
        <v>40</v>
      </c>
      <c r="AX165" s="12" t="s">
        <v>92</v>
      </c>
      <c r="AY165" s="155" t="s">
        <v>171</v>
      </c>
    </row>
    <row r="166" spans="2:65" s="1" customFormat="1" ht="24.15" customHeight="1">
      <c r="B166" s="33"/>
      <c r="C166" s="137" t="s">
        <v>243</v>
      </c>
      <c r="D166" s="137" t="s">
        <v>173</v>
      </c>
      <c r="E166" s="138" t="s">
        <v>238</v>
      </c>
      <c r="F166" s="139" t="s">
        <v>239</v>
      </c>
      <c r="G166" s="140" t="s">
        <v>215</v>
      </c>
      <c r="H166" s="141">
        <v>1254.8499999999999</v>
      </c>
      <c r="I166" s="142"/>
      <c r="J166" s="143">
        <f>ROUND(I166*H166,2)</f>
        <v>0</v>
      </c>
      <c r="K166" s="139" t="s">
        <v>1</v>
      </c>
      <c r="L166" s="33"/>
      <c r="M166" s="144" t="s">
        <v>1</v>
      </c>
      <c r="N166" s="145" t="s">
        <v>50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178</v>
      </c>
      <c r="AT166" s="148" t="s">
        <v>173</v>
      </c>
      <c r="AU166" s="148" t="s">
        <v>98</v>
      </c>
      <c r="AY166" s="17" t="s">
        <v>171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92</v>
      </c>
      <c r="BK166" s="149">
        <f>ROUND(I166*H166,2)</f>
        <v>0</v>
      </c>
      <c r="BL166" s="17" t="s">
        <v>178</v>
      </c>
      <c r="BM166" s="148" t="s">
        <v>615</v>
      </c>
    </row>
    <row r="167" spans="2:65" s="1" customFormat="1" ht="19.2">
      <c r="B167" s="33"/>
      <c r="D167" s="150" t="s">
        <v>180</v>
      </c>
      <c r="F167" s="151" t="s">
        <v>239</v>
      </c>
      <c r="I167" s="152"/>
      <c r="L167" s="33"/>
      <c r="M167" s="153"/>
      <c r="T167" s="57"/>
      <c r="AT167" s="17" t="s">
        <v>180</v>
      </c>
      <c r="AU167" s="17" t="s">
        <v>98</v>
      </c>
    </row>
    <row r="168" spans="2:65" s="1" customFormat="1" ht="28.8">
      <c r="B168" s="33"/>
      <c r="D168" s="150" t="s">
        <v>188</v>
      </c>
      <c r="F168" s="161" t="s">
        <v>241</v>
      </c>
      <c r="I168" s="152"/>
      <c r="L168" s="33"/>
      <c r="M168" s="153"/>
      <c r="T168" s="57"/>
      <c r="AT168" s="17" t="s">
        <v>188</v>
      </c>
      <c r="AU168" s="17" t="s">
        <v>98</v>
      </c>
    </row>
    <row r="169" spans="2:65" s="12" customFormat="1">
      <c r="B169" s="154"/>
      <c r="D169" s="150" t="s">
        <v>182</v>
      </c>
      <c r="E169" s="155" t="s">
        <v>1</v>
      </c>
      <c r="F169" s="156" t="s">
        <v>616</v>
      </c>
      <c r="H169" s="157">
        <v>1254.8499999999999</v>
      </c>
      <c r="I169" s="158"/>
      <c r="L169" s="154"/>
      <c r="M169" s="159"/>
      <c r="T169" s="160"/>
      <c r="AT169" s="155" t="s">
        <v>182</v>
      </c>
      <c r="AU169" s="155" t="s">
        <v>98</v>
      </c>
      <c r="AV169" s="12" t="s">
        <v>98</v>
      </c>
      <c r="AW169" s="12" t="s">
        <v>40</v>
      </c>
      <c r="AX169" s="12" t="s">
        <v>92</v>
      </c>
      <c r="AY169" s="155" t="s">
        <v>171</v>
      </c>
    </row>
    <row r="170" spans="2:65" s="1" customFormat="1" ht="33" customHeight="1">
      <c r="B170" s="33"/>
      <c r="C170" s="137" t="s">
        <v>249</v>
      </c>
      <c r="D170" s="137" t="s">
        <v>173</v>
      </c>
      <c r="E170" s="138" t="s">
        <v>244</v>
      </c>
      <c r="F170" s="139" t="s">
        <v>245</v>
      </c>
      <c r="G170" s="140" t="s">
        <v>215</v>
      </c>
      <c r="H170" s="141">
        <v>528</v>
      </c>
      <c r="I170" s="142"/>
      <c r="J170" s="143">
        <f>ROUND(I170*H170,2)</f>
        <v>0</v>
      </c>
      <c r="K170" s="139" t="s">
        <v>177</v>
      </c>
      <c r="L170" s="33"/>
      <c r="M170" s="144" t="s">
        <v>1</v>
      </c>
      <c r="N170" s="145" t="s">
        <v>50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178</v>
      </c>
      <c r="AT170" s="148" t="s">
        <v>173</v>
      </c>
      <c r="AU170" s="148" t="s">
        <v>98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92</v>
      </c>
      <c r="BK170" s="149">
        <f>ROUND(I170*H170,2)</f>
        <v>0</v>
      </c>
      <c r="BL170" s="17" t="s">
        <v>178</v>
      </c>
      <c r="BM170" s="148" t="s">
        <v>617</v>
      </c>
    </row>
    <row r="171" spans="2:65" s="1" customFormat="1" ht="38.4">
      <c r="B171" s="33"/>
      <c r="D171" s="150" t="s">
        <v>180</v>
      </c>
      <c r="F171" s="151" t="s">
        <v>247</v>
      </c>
      <c r="I171" s="152"/>
      <c r="L171" s="33"/>
      <c r="M171" s="153"/>
      <c r="T171" s="57"/>
      <c r="AT171" s="17" t="s">
        <v>180</v>
      </c>
      <c r="AU171" s="17" t="s">
        <v>98</v>
      </c>
    </row>
    <row r="172" spans="2:65" s="1" customFormat="1" ht="19.2">
      <c r="B172" s="33"/>
      <c r="D172" s="150" t="s">
        <v>188</v>
      </c>
      <c r="F172" s="161" t="s">
        <v>248</v>
      </c>
      <c r="I172" s="152"/>
      <c r="L172" s="33"/>
      <c r="M172" s="153"/>
      <c r="T172" s="57"/>
      <c r="AT172" s="17" t="s">
        <v>188</v>
      </c>
      <c r="AU172" s="17" t="s">
        <v>98</v>
      </c>
    </row>
    <row r="173" spans="2:65" s="1" customFormat="1" ht="16.5" customHeight="1">
      <c r="B173" s="33"/>
      <c r="C173" s="162" t="s">
        <v>257</v>
      </c>
      <c r="D173" s="162" t="s">
        <v>250</v>
      </c>
      <c r="E173" s="163" t="s">
        <v>251</v>
      </c>
      <c r="F173" s="164" t="s">
        <v>252</v>
      </c>
      <c r="G173" s="165" t="s">
        <v>253</v>
      </c>
      <c r="H173" s="166">
        <v>950.4</v>
      </c>
      <c r="I173" s="167"/>
      <c r="J173" s="168">
        <f>ROUND(I173*H173,2)</f>
        <v>0</v>
      </c>
      <c r="K173" s="164" t="s">
        <v>177</v>
      </c>
      <c r="L173" s="169"/>
      <c r="M173" s="170" t="s">
        <v>1</v>
      </c>
      <c r="N173" s="171" t="s">
        <v>50</v>
      </c>
      <c r="P173" s="146">
        <f>O173*H173</f>
        <v>0</v>
      </c>
      <c r="Q173" s="146">
        <v>1</v>
      </c>
      <c r="R173" s="146">
        <f>Q173*H173</f>
        <v>950.4</v>
      </c>
      <c r="S173" s="146">
        <v>0</v>
      </c>
      <c r="T173" s="147">
        <f>S173*H173</f>
        <v>0</v>
      </c>
      <c r="AR173" s="148" t="s">
        <v>219</v>
      </c>
      <c r="AT173" s="148" t="s">
        <v>250</v>
      </c>
      <c r="AU173" s="148" t="s">
        <v>98</v>
      </c>
      <c r="AY173" s="17" t="s">
        <v>171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92</v>
      </c>
      <c r="BK173" s="149">
        <f>ROUND(I173*H173,2)</f>
        <v>0</v>
      </c>
      <c r="BL173" s="17" t="s">
        <v>178</v>
      </c>
      <c r="BM173" s="148" t="s">
        <v>618</v>
      </c>
    </row>
    <row r="174" spans="2:65" s="1" customFormat="1">
      <c r="B174" s="33"/>
      <c r="D174" s="150" t="s">
        <v>180</v>
      </c>
      <c r="F174" s="151" t="s">
        <v>252</v>
      </c>
      <c r="I174" s="152"/>
      <c r="L174" s="33"/>
      <c r="M174" s="153"/>
      <c r="T174" s="57"/>
      <c r="AT174" s="17" t="s">
        <v>180</v>
      </c>
      <c r="AU174" s="17" t="s">
        <v>98</v>
      </c>
    </row>
    <row r="175" spans="2:65" s="1" customFormat="1" ht="19.2">
      <c r="B175" s="33"/>
      <c r="D175" s="150" t="s">
        <v>188</v>
      </c>
      <c r="F175" s="161" t="s">
        <v>255</v>
      </c>
      <c r="I175" s="152"/>
      <c r="L175" s="33"/>
      <c r="M175" s="153"/>
      <c r="T175" s="57"/>
      <c r="AT175" s="17" t="s">
        <v>188</v>
      </c>
      <c r="AU175" s="17" t="s">
        <v>98</v>
      </c>
    </row>
    <row r="176" spans="2:65" s="12" customFormat="1">
      <c r="B176" s="154"/>
      <c r="D176" s="150" t="s">
        <v>182</v>
      </c>
      <c r="E176" s="155" t="s">
        <v>1</v>
      </c>
      <c r="F176" s="156" t="s">
        <v>619</v>
      </c>
      <c r="H176" s="157">
        <v>950.4</v>
      </c>
      <c r="I176" s="158"/>
      <c r="L176" s="154"/>
      <c r="M176" s="159"/>
      <c r="T176" s="160"/>
      <c r="AT176" s="155" t="s">
        <v>182</v>
      </c>
      <c r="AU176" s="155" t="s">
        <v>98</v>
      </c>
      <c r="AV176" s="12" t="s">
        <v>98</v>
      </c>
      <c r="AW176" s="12" t="s">
        <v>40</v>
      </c>
      <c r="AX176" s="12" t="s">
        <v>92</v>
      </c>
      <c r="AY176" s="155" t="s">
        <v>171</v>
      </c>
    </row>
    <row r="177" spans="2:65" s="1" customFormat="1" ht="24.15" customHeight="1">
      <c r="B177" s="33"/>
      <c r="C177" s="137" t="s">
        <v>8</v>
      </c>
      <c r="D177" s="137" t="s">
        <v>173</v>
      </c>
      <c r="E177" s="138" t="s">
        <v>258</v>
      </c>
      <c r="F177" s="139" t="s">
        <v>259</v>
      </c>
      <c r="G177" s="140" t="s">
        <v>215</v>
      </c>
      <c r="H177" s="141">
        <v>23</v>
      </c>
      <c r="I177" s="142"/>
      <c r="J177" s="143">
        <f>ROUND(I177*H177,2)</f>
        <v>0</v>
      </c>
      <c r="K177" s="139" t="s">
        <v>177</v>
      </c>
      <c r="L177" s="33"/>
      <c r="M177" s="144" t="s">
        <v>1</v>
      </c>
      <c r="N177" s="145" t="s">
        <v>50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178</v>
      </c>
      <c r="AT177" s="148" t="s">
        <v>173</v>
      </c>
      <c r="AU177" s="148" t="s">
        <v>98</v>
      </c>
      <c r="AY177" s="17" t="s">
        <v>171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92</v>
      </c>
      <c r="BK177" s="149">
        <f>ROUND(I177*H177,2)</f>
        <v>0</v>
      </c>
      <c r="BL177" s="17" t="s">
        <v>178</v>
      </c>
      <c r="BM177" s="148" t="s">
        <v>620</v>
      </c>
    </row>
    <row r="178" spans="2:65" s="1" customFormat="1" ht="28.8">
      <c r="B178" s="33"/>
      <c r="D178" s="150" t="s">
        <v>180</v>
      </c>
      <c r="F178" s="151" t="s">
        <v>261</v>
      </c>
      <c r="I178" s="152"/>
      <c r="L178" s="33"/>
      <c r="M178" s="153"/>
      <c r="T178" s="57"/>
      <c r="AT178" s="17" t="s">
        <v>180</v>
      </c>
      <c r="AU178" s="17" t="s">
        <v>98</v>
      </c>
    </row>
    <row r="179" spans="2:65" s="1" customFormat="1" ht="19.2">
      <c r="B179" s="33"/>
      <c r="D179" s="150" t="s">
        <v>188</v>
      </c>
      <c r="F179" s="161" t="s">
        <v>262</v>
      </c>
      <c r="I179" s="152"/>
      <c r="L179" s="33"/>
      <c r="M179" s="153"/>
      <c r="T179" s="57"/>
      <c r="AT179" s="17" t="s">
        <v>188</v>
      </c>
      <c r="AU179" s="17" t="s">
        <v>98</v>
      </c>
    </row>
    <row r="180" spans="2:65" s="1" customFormat="1" ht="16.5" customHeight="1">
      <c r="B180" s="33"/>
      <c r="C180" s="162" t="s">
        <v>267</v>
      </c>
      <c r="D180" s="162" t="s">
        <v>250</v>
      </c>
      <c r="E180" s="163" t="s">
        <v>263</v>
      </c>
      <c r="F180" s="164" t="s">
        <v>264</v>
      </c>
      <c r="G180" s="165" t="s">
        <v>253</v>
      </c>
      <c r="H180" s="166">
        <v>41.4</v>
      </c>
      <c r="I180" s="167"/>
      <c r="J180" s="168">
        <f>ROUND(I180*H180,2)</f>
        <v>0</v>
      </c>
      <c r="K180" s="164" t="s">
        <v>1</v>
      </c>
      <c r="L180" s="169"/>
      <c r="M180" s="170" t="s">
        <v>1</v>
      </c>
      <c r="N180" s="171" t="s">
        <v>50</v>
      </c>
      <c r="P180" s="146">
        <f>O180*H180</f>
        <v>0</v>
      </c>
      <c r="Q180" s="146">
        <v>1</v>
      </c>
      <c r="R180" s="146">
        <f>Q180*H180</f>
        <v>41.4</v>
      </c>
      <c r="S180" s="146">
        <v>0</v>
      </c>
      <c r="T180" s="147">
        <f>S180*H180</f>
        <v>0</v>
      </c>
      <c r="AR180" s="148" t="s">
        <v>219</v>
      </c>
      <c r="AT180" s="148" t="s">
        <v>250</v>
      </c>
      <c r="AU180" s="148" t="s">
        <v>98</v>
      </c>
      <c r="AY180" s="17" t="s">
        <v>171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92</v>
      </c>
      <c r="BK180" s="149">
        <f>ROUND(I180*H180,2)</f>
        <v>0</v>
      </c>
      <c r="BL180" s="17" t="s">
        <v>178</v>
      </c>
      <c r="BM180" s="148" t="s">
        <v>621</v>
      </c>
    </row>
    <row r="181" spans="2:65" s="1" customFormat="1">
      <c r="B181" s="33"/>
      <c r="D181" s="150" t="s">
        <v>180</v>
      </c>
      <c r="F181" s="151" t="s">
        <v>264</v>
      </c>
      <c r="I181" s="152"/>
      <c r="L181" s="33"/>
      <c r="M181" s="153"/>
      <c r="T181" s="57"/>
      <c r="AT181" s="17" t="s">
        <v>180</v>
      </c>
      <c r="AU181" s="17" t="s">
        <v>98</v>
      </c>
    </row>
    <row r="182" spans="2:65" s="12" customFormat="1">
      <c r="B182" s="154"/>
      <c r="D182" s="150" t="s">
        <v>182</v>
      </c>
      <c r="E182" s="155" t="s">
        <v>1</v>
      </c>
      <c r="F182" s="156" t="s">
        <v>622</v>
      </c>
      <c r="H182" s="157">
        <v>41.4</v>
      </c>
      <c r="I182" s="158"/>
      <c r="L182" s="154"/>
      <c r="M182" s="159"/>
      <c r="T182" s="160"/>
      <c r="AT182" s="155" t="s">
        <v>182</v>
      </c>
      <c r="AU182" s="155" t="s">
        <v>98</v>
      </c>
      <c r="AV182" s="12" t="s">
        <v>98</v>
      </c>
      <c r="AW182" s="12" t="s">
        <v>40</v>
      </c>
      <c r="AX182" s="12" t="s">
        <v>92</v>
      </c>
      <c r="AY182" s="155" t="s">
        <v>171</v>
      </c>
    </row>
    <row r="183" spans="2:65" s="1" customFormat="1" ht="24.15" customHeight="1">
      <c r="B183" s="33"/>
      <c r="C183" s="137" t="s">
        <v>273</v>
      </c>
      <c r="D183" s="137" t="s">
        <v>173</v>
      </c>
      <c r="E183" s="138" t="s">
        <v>268</v>
      </c>
      <c r="F183" s="139" t="s">
        <v>269</v>
      </c>
      <c r="G183" s="140" t="s">
        <v>176</v>
      </c>
      <c r="H183" s="141">
        <v>2367.1999999999998</v>
      </c>
      <c r="I183" s="142"/>
      <c r="J183" s="143">
        <f>ROUND(I183*H183,2)</f>
        <v>0</v>
      </c>
      <c r="K183" s="139" t="s">
        <v>177</v>
      </c>
      <c r="L183" s="33"/>
      <c r="M183" s="144" t="s">
        <v>1</v>
      </c>
      <c r="N183" s="145" t="s">
        <v>50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178</v>
      </c>
      <c r="AT183" s="148" t="s">
        <v>173</v>
      </c>
      <c r="AU183" s="148" t="s">
        <v>98</v>
      </c>
      <c r="AY183" s="17" t="s">
        <v>171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92</v>
      </c>
      <c r="BK183" s="149">
        <f>ROUND(I183*H183,2)</f>
        <v>0</v>
      </c>
      <c r="BL183" s="17" t="s">
        <v>178</v>
      </c>
      <c r="BM183" s="148" t="s">
        <v>623</v>
      </c>
    </row>
    <row r="184" spans="2:65" s="1" customFormat="1" ht="19.2">
      <c r="B184" s="33"/>
      <c r="D184" s="150" t="s">
        <v>180</v>
      </c>
      <c r="F184" s="151" t="s">
        <v>271</v>
      </c>
      <c r="I184" s="152"/>
      <c r="L184" s="33"/>
      <c r="M184" s="153"/>
      <c r="T184" s="57"/>
      <c r="AT184" s="17" t="s">
        <v>180</v>
      </c>
      <c r="AU184" s="17" t="s">
        <v>98</v>
      </c>
    </row>
    <row r="185" spans="2:65" s="12" customFormat="1">
      <c r="B185" s="154"/>
      <c r="D185" s="150" t="s">
        <v>182</v>
      </c>
      <c r="E185" s="155" t="s">
        <v>1</v>
      </c>
      <c r="F185" s="156" t="s">
        <v>624</v>
      </c>
      <c r="H185" s="157">
        <v>2367.1999999999998</v>
      </c>
      <c r="I185" s="158"/>
      <c r="L185" s="154"/>
      <c r="M185" s="159"/>
      <c r="T185" s="160"/>
      <c r="AT185" s="155" t="s">
        <v>182</v>
      </c>
      <c r="AU185" s="155" t="s">
        <v>98</v>
      </c>
      <c r="AV185" s="12" t="s">
        <v>98</v>
      </c>
      <c r="AW185" s="12" t="s">
        <v>40</v>
      </c>
      <c r="AX185" s="12" t="s">
        <v>92</v>
      </c>
      <c r="AY185" s="155" t="s">
        <v>171</v>
      </c>
    </row>
    <row r="186" spans="2:65" s="1" customFormat="1" ht="24.15" customHeight="1">
      <c r="B186" s="33"/>
      <c r="C186" s="137" t="s">
        <v>279</v>
      </c>
      <c r="D186" s="137" t="s">
        <v>173</v>
      </c>
      <c r="E186" s="138" t="s">
        <v>274</v>
      </c>
      <c r="F186" s="139" t="s">
        <v>275</v>
      </c>
      <c r="G186" s="140" t="s">
        <v>176</v>
      </c>
      <c r="H186" s="141">
        <v>208</v>
      </c>
      <c r="I186" s="142"/>
      <c r="J186" s="143">
        <f>ROUND(I186*H186,2)</f>
        <v>0</v>
      </c>
      <c r="K186" s="139" t="s">
        <v>177</v>
      </c>
      <c r="L186" s="33"/>
      <c r="M186" s="144" t="s">
        <v>1</v>
      </c>
      <c r="N186" s="145" t="s">
        <v>50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178</v>
      </c>
      <c r="AT186" s="148" t="s">
        <v>173</v>
      </c>
      <c r="AU186" s="148" t="s">
        <v>98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92</v>
      </c>
      <c r="BK186" s="149">
        <f>ROUND(I186*H186,2)</f>
        <v>0</v>
      </c>
      <c r="BL186" s="17" t="s">
        <v>178</v>
      </c>
      <c r="BM186" s="148" t="s">
        <v>625</v>
      </c>
    </row>
    <row r="187" spans="2:65" s="1" customFormat="1" ht="28.8">
      <c r="B187" s="33"/>
      <c r="D187" s="150" t="s">
        <v>180</v>
      </c>
      <c r="F187" s="151" t="s">
        <v>277</v>
      </c>
      <c r="I187" s="152"/>
      <c r="L187" s="33"/>
      <c r="M187" s="153"/>
      <c r="T187" s="57"/>
      <c r="AT187" s="17" t="s">
        <v>180</v>
      </c>
      <c r="AU187" s="17" t="s">
        <v>98</v>
      </c>
    </row>
    <row r="188" spans="2:65" s="1" customFormat="1" ht="19.2">
      <c r="B188" s="33"/>
      <c r="D188" s="150" t="s">
        <v>188</v>
      </c>
      <c r="F188" s="161" t="s">
        <v>278</v>
      </c>
      <c r="I188" s="152"/>
      <c r="L188" s="33"/>
      <c r="M188" s="153"/>
      <c r="T188" s="57"/>
      <c r="AT188" s="17" t="s">
        <v>188</v>
      </c>
      <c r="AU188" s="17" t="s">
        <v>98</v>
      </c>
    </row>
    <row r="189" spans="2:65" s="1" customFormat="1" ht="16.5" customHeight="1">
      <c r="B189" s="33"/>
      <c r="C189" s="162" t="s">
        <v>284</v>
      </c>
      <c r="D189" s="162" t="s">
        <v>250</v>
      </c>
      <c r="E189" s="163" t="s">
        <v>280</v>
      </c>
      <c r="F189" s="164" t="s">
        <v>281</v>
      </c>
      <c r="G189" s="165" t="s">
        <v>253</v>
      </c>
      <c r="H189" s="166">
        <v>64.11</v>
      </c>
      <c r="I189" s="167"/>
      <c r="J189" s="168">
        <f>ROUND(I189*H189,2)</f>
        <v>0</v>
      </c>
      <c r="K189" s="164" t="s">
        <v>177</v>
      </c>
      <c r="L189" s="169"/>
      <c r="M189" s="170" t="s">
        <v>1</v>
      </c>
      <c r="N189" s="171" t="s">
        <v>50</v>
      </c>
      <c r="P189" s="146">
        <f>O189*H189</f>
        <v>0</v>
      </c>
      <c r="Q189" s="146">
        <v>1</v>
      </c>
      <c r="R189" s="146">
        <f>Q189*H189</f>
        <v>64.11</v>
      </c>
      <c r="S189" s="146">
        <v>0</v>
      </c>
      <c r="T189" s="147">
        <f>S189*H189</f>
        <v>0</v>
      </c>
      <c r="AR189" s="148" t="s">
        <v>219</v>
      </c>
      <c r="AT189" s="148" t="s">
        <v>250</v>
      </c>
      <c r="AU189" s="148" t="s">
        <v>98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92</v>
      </c>
      <c r="BK189" s="149">
        <f>ROUND(I189*H189,2)</f>
        <v>0</v>
      </c>
      <c r="BL189" s="17" t="s">
        <v>178</v>
      </c>
      <c r="BM189" s="148" t="s">
        <v>626</v>
      </c>
    </row>
    <row r="190" spans="2:65" s="1" customFormat="1">
      <c r="B190" s="33"/>
      <c r="D190" s="150" t="s">
        <v>180</v>
      </c>
      <c r="F190" s="151" t="s">
        <v>281</v>
      </c>
      <c r="I190" s="152"/>
      <c r="L190" s="33"/>
      <c r="M190" s="153"/>
      <c r="T190" s="57"/>
      <c r="AT190" s="17" t="s">
        <v>180</v>
      </c>
      <c r="AU190" s="17" t="s">
        <v>98</v>
      </c>
    </row>
    <row r="191" spans="2:65" s="12" customFormat="1">
      <c r="B191" s="154"/>
      <c r="D191" s="150" t="s">
        <v>182</v>
      </c>
      <c r="E191" s="155" t="s">
        <v>1</v>
      </c>
      <c r="F191" s="156" t="s">
        <v>627</v>
      </c>
      <c r="H191" s="157">
        <v>64.11</v>
      </c>
      <c r="I191" s="158"/>
      <c r="L191" s="154"/>
      <c r="M191" s="159"/>
      <c r="T191" s="160"/>
      <c r="AT191" s="155" t="s">
        <v>182</v>
      </c>
      <c r="AU191" s="155" t="s">
        <v>98</v>
      </c>
      <c r="AV191" s="12" t="s">
        <v>98</v>
      </c>
      <c r="AW191" s="12" t="s">
        <v>40</v>
      </c>
      <c r="AX191" s="12" t="s">
        <v>92</v>
      </c>
      <c r="AY191" s="155" t="s">
        <v>171</v>
      </c>
    </row>
    <row r="192" spans="2:65" s="1" customFormat="1" ht="24.15" customHeight="1">
      <c r="B192" s="33"/>
      <c r="C192" s="137" t="s">
        <v>289</v>
      </c>
      <c r="D192" s="137" t="s">
        <v>173</v>
      </c>
      <c r="E192" s="138" t="s">
        <v>285</v>
      </c>
      <c r="F192" s="139" t="s">
        <v>286</v>
      </c>
      <c r="G192" s="140" t="s">
        <v>176</v>
      </c>
      <c r="H192" s="141">
        <v>208</v>
      </c>
      <c r="I192" s="142"/>
      <c r="J192" s="143">
        <f>ROUND(I192*H192,2)</f>
        <v>0</v>
      </c>
      <c r="K192" s="139" t="s">
        <v>177</v>
      </c>
      <c r="L192" s="33"/>
      <c r="M192" s="144" t="s">
        <v>1</v>
      </c>
      <c r="N192" s="145" t="s">
        <v>50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178</v>
      </c>
      <c r="AT192" s="148" t="s">
        <v>173</v>
      </c>
      <c r="AU192" s="148" t="s">
        <v>98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92</v>
      </c>
      <c r="BK192" s="149">
        <f>ROUND(I192*H192,2)</f>
        <v>0</v>
      </c>
      <c r="BL192" s="17" t="s">
        <v>178</v>
      </c>
      <c r="BM192" s="148" t="s">
        <v>628</v>
      </c>
    </row>
    <row r="193" spans="2:65" s="1" customFormat="1" ht="28.8">
      <c r="B193" s="33"/>
      <c r="D193" s="150" t="s">
        <v>180</v>
      </c>
      <c r="F193" s="151" t="s">
        <v>288</v>
      </c>
      <c r="I193" s="152"/>
      <c r="L193" s="33"/>
      <c r="M193" s="153"/>
      <c r="T193" s="57"/>
      <c r="AT193" s="17" t="s">
        <v>180</v>
      </c>
      <c r="AU193" s="17" t="s">
        <v>98</v>
      </c>
    </row>
    <row r="194" spans="2:65" s="1" customFormat="1" ht="16.5" customHeight="1">
      <c r="B194" s="33"/>
      <c r="C194" s="162" t="s">
        <v>7</v>
      </c>
      <c r="D194" s="162" t="s">
        <v>250</v>
      </c>
      <c r="E194" s="163" t="s">
        <v>290</v>
      </c>
      <c r="F194" s="164" t="s">
        <v>291</v>
      </c>
      <c r="G194" s="165" t="s">
        <v>292</v>
      </c>
      <c r="H194" s="166">
        <v>4.16</v>
      </c>
      <c r="I194" s="167"/>
      <c r="J194" s="168">
        <f>ROUND(I194*H194,2)</f>
        <v>0</v>
      </c>
      <c r="K194" s="164" t="s">
        <v>177</v>
      </c>
      <c r="L194" s="169"/>
      <c r="M194" s="170" t="s">
        <v>1</v>
      </c>
      <c r="N194" s="171" t="s">
        <v>50</v>
      </c>
      <c r="P194" s="146">
        <f>O194*H194</f>
        <v>0</v>
      </c>
      <c r="Q194" s="146">
        <v>1E-3</v>
      </c>
      <c r="R194" s="146">
        <f>Q194*H194</f>
        <v>4.1600000000000005E-3</v>
      </c>
      <c r="S194" s="146">
        <v>0</v>
      </c>
      <c r="T194" s="147">
        <f>S194*H194</f>
        <v>0</v>
      </c>
      <c r="AR194" s="148" t="s">
        <v>219</v>
      </c>
      <c r="AT194" s="148" t="s">
        <v>250</v>
      </c>
      <c r="AU194" s="148" t="s">
        <v>98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92</v>
      </c>
      <c r="BK194" s="149">
        <f>ROUND(I194*H194,2)</f>
        <v>0</v>
      </c>
      <c r="BL194" s="17" t="s">
        <v>178</v>
      </c>
      <c r="BM194" s="148" t="s">
        <v>629</v>
      </c>
    </row>
    <row r="195" spans="2:65" s="1" customFormat="1">
      <c r="B195" s="33"/>
      <c r="D195" s="150" t="s">
        <v>180</v>
      </c>
      <c r="F195" s="151" t="s">
        <v>291</v>
      </c>
      <c r="I195" s="152"/>
      <c r="L195" s="33"/>
      <c r="M195" s="153"/>
      <c r="T195" s="57"/>
      <c r="AT195" s="17" t="s">
        <v>180</v>
      </c>
      <c r="AU195" s="17" t="s">
        <v>98</v>
      </c>
    </row>
    <row r="196" spans="2:65" s="12" customFormat="1">
      <c r="B196" s="154"/>
      <c r="D196" s="150" t="s">
        <v>182</v>
      </c>
      <c r="E196" s="155" t="s">
        <v>1</v>
      </c>
      <c r="F196" s="156" t="s">
        <v>630</v>
      </c>
      <c r="H196" s="157">
        <v>4.16</v>
      </c>
      <c r="I196" s="158"/>
      <c r="L196" s="154"/>
      <c r="M196" s="159"/>
      <c r="T196" s="160"/>
      <c r="AT196" s="155" t="s">
        <v>182</v>
      </c>
      <c r="AU196" s="155" t="s">
        <v>98</v>
      </c>
      <c r="AV196" s="12" t="s">
        <v>98</v>
      </c>
      <c r="AW196" s="12" t="s">
        <v>40</v>
      </c>
      <c r="AX196" s="12" t="s">
        <v>92</v>
      </c>
      <c r="AY196" s="155" t="s">
        <v>171</v>
      </c>
    </row>
    <row r="197" spans="2:65" s="11" customFormat="1" ht="22.8" customHeight="1">
      <c r="B197" s="125"/>
      <c r="D197" s="126" t="s">
        <v>84</v>
      </c>
      <c r="E197" s="135" t="s">
        <v>98</v>
      </c>
      <c r="F197" s="135" t="s">
        <v>295</v>
      </c>
      <c r="I197" s="128"/>
      <c r="J197" s="136">
        <f>BK197</f>
        <v>0</v>
      </c>
      <c r="L197" s="125"/>
      <c r="M197" s="130"/>
      <c r="P197" s="131">
        <f>SUM(P198:P199)</f>
        <v>0</v>
      </c>
      <c r="R197" s="131">
        <f>SUM(R198:R199)</f>
        <v>108.27345000000001</v>
      </c>
      <c r="T197" s="132">
        <f>SUM(T198:T199)</f>
        <v>0</v>
      </c>
      <c r="AR197" s="126" t="s">
        <v>92</v>
      </c>
      <c r="AT197" s="133" t="s">
        <v>84</v>
      </c>
      <c r="AU197" s="133" t="s">
        <v>92</v>
      </c>
      <c r="AY197" s="126" t="s">
        <v>171</v>
      </c>
      <c r="BK197" s="134">
        <f>SUM(BK198:BK199)</f>
        <v>0</v>
      </c>
    </row>
    <row r="198" spans="2:65" s="1" customFormat="1" ht="37.799999999999997" customHeight="1">
      <c r="B198" s="33"/>
      <c r="C198" s="137" t="s">
        <v>301</v>
      </c>
      <c r="D198" s="137" t="s">
        <v>173</v>
      </c>
      <c r="E198" s="138" t="s">
        <v>296</v>
      </c>
      <c r="F198" s="139" t="s">
        <v>297</v>
      </c>
      <c r="G198" s="140" t="s">
        <v>197</v>
      </c>
      <c r="H198" s="141">
        <v>395</v>
      </c>
      <c r="I198" s="142"/>
      <c r="J198" s="143">
        <f>ROUND(I198*H198,2)</f>
        <v>0</v>
      </c>
      <c r="K198" s="139" t="s">
        <v>177</v>
      </c>
      <c r="L198" s="33"/>
      <c r="M198" s="144" t="s">
        <v>1</v>
      </c>
      <c r="N198" s="145" t="s">
        <v>50</v>
      </c>
      <c r="P198" s="146">
        <f>O198*H198</f>
        <v>0</v>
      </c>
      <c r="Q198" s="146">
        <v>0.27411000000000002</v>
      </c>
      <c r="R198" s="146">
        <f>Q198*H198</f>
        <v>108.27345000000001</v>
      </c>
      <c r="S198" s="146">
        <v>0</v>
      </c>
      <c r="T198" s="147">
        <f>S198*H198</f>
        <v>0</v>
      </c>
      <c r="AR198" s="148" t="s">
        <v>178</v>
      </c>
      <c r="AT198" s="148" t="s">
        <v>173</v>
      </c>
      <c r="AU198" s="148" t="s">
        <v>98</v>
      </c>
      <c r="AY198" s="17" t="s">
        <v>171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92</v>
      </c>
      <c r="BK198" s="149">
        <f>ROUND(I198*H198,2)</f>
        <v>0</v>
      </c>
      <c r="BL198" s="17" t="s">
        <v>178</v>
      </c>
      <c r="BM198" s="148" t="s">
        <v>631</v>
      </c>
    </row>
    <row r="199" spans="2:65" s="1" customFormat="1" ht="38.4">
      <c r="B199" s="33"/>
      <c r="D199" s="150" t="s">
        <v>180</v>
      </c>
      <c r="F199" s="151" t="s">
        <v>299</v>
      </c>
      <c r="I199" s="152"/>
      <c r="L199" s="33"/>
      <c r="M199" s="153"/>
      <c r="T199" s="57"/>
      <c r="AT199" s="17" t="s">
        <v>180</v>
      </c>
      <c r="AU199" s="17" t="s">
        <v>98</v>
      </c>
    </row>
    <row r="200" spans="2:65" s="11" customFormat="1" ht="22.8" customHeight="1">
      <c r="B200" s="125"/>
      <c r="D200" s="126" t="s">
        <v>84</v>
      </c>
      <c r="E200" s="135" t="s">
        <v>202</v>
      </c>
      <c r="F200" s="135" t="s">
        <v>300</v>
      </c>
      <c r="I200" s="128"/>
      <c r="J200" s="136">
        <f>BK200</f>
        <v>0</v>
      </c>
      <c r="L200" s="125"/>
      <c r="M200" s="130"/>
      <c r="P200" s="131">
        <f>SUM(P201:P233)</f>
        <v>0</v>
      </c>
      <c r="R200" s="131">
        <f>SUM(R201:R233)</f>
        <v>9.0372000000000003</v>
      </c>
      <c r="T200" s="132">
        <f>SUM(T201:T233)</f>
        <v>0</v>
      </c>
      <c r="AR200" s="126" t="s">
        <v>92</v>
      </c>
      <c r="AT200" s="133" t="s">
        <v>84</v>
      </c>
      <c r="AU200" s="133" t="s">
        <v>92</v>
      </c>
      <c r="AY200" s="126" t="s">
        <v>171</v>
      </c>
      <c r="BK200" s="134">
        <f>SUM(BK201:BK233)</f>
        <v>0</v>
      </c>
    </row>
    <row r="201" spans="2:65" s="1" customFormat="1" ht="21.75" customHeight="1">
      <c r="B201" s="33"/>
      <c r="C201" s="137" t="s">
        <v>308</v>
      </c>
      <c r="D201" s="137" t="s">
        <v>173</v>
      </c>
      <c r="E201" s="138" t="s">
        <v>302</v>
      </c>
      <c r="F201" s="139" t="s">
        <v>303</v>
      </c>
      <c r="G201" s="140" t="s">
        <v>176</v>
      </c>
      <c r="H201" s="141">
        <v>881</v>
      </c>
      <c r="I201" s="142"/>
      <c r="J201" s="143">
        <f>ROUND(I201*H201,2)</f>
        <v>0</v>
      </c>
      <c r="K201" s="139" t="s">
        <v>177</v>
      </c>
      <c r="L201" s="33"/>
      <c r="M201" s="144" t="s">
        <v>1</v>
      </c>
      <c r="N201" s="145" t="s">
        <v>50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178</v>
      </c>
      <c r="AT201" s="148" t="s">
        <v>173</v>
      </c>
      <c r="AU201" s="148" t="s">
        <v>98</v>
      </c>
      <c r="AY201" s="17" t="s">
        <v>171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92</v>
      </c>
      <c r="BK201" s="149">
        <f>ROUND(I201*H201,2)</f>
        <v>0</v>
      </c>
      <c r="BL201" s="17" t="s">
        <v>178</v>
      </c>
      <c r="BM201" s="148" t="s">
        <v>632</v>
      </c>
    </row>
    <row r="202" spans="2:65" s="1" customFormat="1" ht="19.2">
      <c r="B202" s="33"/>
      <c r="D202" s="150" t="s">
        <v>180</v>
      </c>
      <c r="F202" s="151" t="s">
        <v>305</v>
      </c>
      <c r="I202" s="152"/>
      <c r="L202" s="33"/>
      <c r="M202" s="153"/>
      <c r="T202" s="57"/>
      <c r="AT202" s="17" t="s">
        <v>180</v>
      </c>
      <c r="AU202" s="17" t="s">
        <v>98</v>
      </c>
    </row>
    <row r="203" spans="2:65" s="1" customFormat="1" ht="19.2">
      <c r="B203" s="33"/>
      <c r="D203" s="150" t="s">
        <v>188</v>
      </c>
      <c r="F203" s="161" t="s">
        <v>633</v>
      </c>
      <c r="I203" s="152"/>
      <c r="L203" s="33"/>
      <c r="M203" s="153"/>
      <c r="T203" s="57"/>
      <c r="AT203" s="17" t="s">
        <v>188</v>
      </c>
      <c r="AU203" s="17" t="s">
        <v>98</v>
      </c>
    </row>
    <row r="204" spans="2:65" s="12" customFormat="1">
      <c r="B204" s="154"/>
      <c r="D204" s="150" t="s">
        <v>182</v>
      </c>
      <c r="E204" s="155" t="s">
        <v>1</v>
      </c>
      <c r="F204" s="156" t="s">
        <v>634</v>
      </c>
      <c r="H204" s="157">
        <v>881</v>
      </c>
      <c r="I204" s="158"/>
      <c r="L204" s="154"/>
      <c r="M204" s="159"/>
      <c r="T204" s="160"/>
      <c r="AT204" s="155" t="s">
        <v>182</v>
      </c>
      <c r="AU204" s="155" t="s">
        <v>98</v>
      </c>
      <c r="AV204" s="12" t="s">
        <v>98</v>
      </c>
      <c r="AW204" s="12" t="s">
        <v>40</v>
      </c>
      <c r="AX204" s="12" t="s">
        <v>92</v>
      </c>
      <c r="AY204" s="155" t="s">
        <v>171</v>
      </c>
    </row>
    <row r="205" spans="2:65" s="1" customFormat="1" ht="21.75" customHeight="1">
      <c r="B205" s="33"/>
      <c r="C205" s="137" t="s">
        <v>311</v>
      </c>
      <c r="D205" s="137" t="s">
        <v>173</v>
      </c>
      <c r="E205" s="138" t="s">
        <v>302</v>
      </c>
      <c r="F205" s="139" t="s">
        <v>303</v>
      </c>
      <c r="G205" s="140" t="s">
        <v>176</v>
      </c>
      <c r="H205" s="141">
        <v>1320</v>
      </c>
      <c r="I205" s="142"/>
      <c r="J205" s="143">
        <f>ROUND(I205*H205,2)</f>
        <v>0</v>
      </c>
      <c r="K205" s="139" t="s">
        <v>177</v>
      </c>
      <c r="L205" s="33"/>
      <c r="M205" s="144" t="s">
        <v>1</v>
      </c>
      <c r="N205" s="145" t="s">
        <v>50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178</v>
      </c>
      <c r="AT205" s="148" t="s">
        <v>173</v>
      </c>
      <c r="AU205" s="148" t="s">
        <v>98</v>
      </c>
      <c r="AY205" s="17" t="s">
        <v>171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92</v>
      </c>
      <c r="BK205" s="149">
        <f>ROUND(I205*H205,2)</f>
        <v>0</v>
      </c>
      <c r="BL205" s="17" t="s">
        <v>178</v>
      </c>
      <c r="BM205" s="148" t="s">
        <v>635</v>
      </c>
    </row>
    <row r="206" spans="2:65" s="1" customFormat="1" ht="19.2">
      <c r="B206" s="33"/>
      <c r="D206" s="150" t="s">
        <v>180</v>
      </c>
      <c r="F206" s="151" t="s">
        <v>305</v>
      </c>
      <c r="I206" s="152"/>
      <c r="L206" s="33"/>
      <c r="M206" s="153"/>
      <c r="T206" s="57"/>
      <c r="AT206" s="17" t="s">
        <v>180</v>
      </c>
      <c r="AU206" s="17" t="s">
        <v>98</v>
      </c>
    </row>
    <row r="207" spans="2:65" s="1" customFormat="1" ht="19.2">
      <c r="B207" s="33"/>
      <c r="D207" s="150" t="s">
        <v>188</v>
      </c>
      <c r="F207" s="161" t="s">
        <v>310</v>
      </c>
      <c r="I207" s="152"/>
      <c r="L207" s="33"/>
      <c r="M207" s="153"/>
      <c r="T207" s="57"/>
      <c r="AT207" s="17" t="s">
        <v>188</v>
      </c>
      <c r="AU207" s="17" t="s">
        <v>98</v>
      </c>
    </row>
    <row r="208" spans="2:65" s="1" customFormat="1" ht="21.75" customHeight="1">
      <c r="B208" s="33"/>
      <c r="C208" s="137" t="s">
        <v>318</v>
      </c>
      <c r="D208" s="137" t="s">
        <v>173</v>
      </c>
      <c r="E208" s="138" t="s">
        <v>312</v>
      </c>
      <c r="F208" s="139" t="s">
        <v>313</v>
      </c>
      <c r="G208" s="140" t="s">
        <v>176</v>
      </c>
      <c r="H208" s="141">
        <v>1452</v>
      </c>
      <c r="I208" s="142"/>
      <c r="J208" s="143">
        <f>ROUND(I208*H208,2)</f>
        <v>0</v>
      </c>
      <c r="K208" s="139" t="s">
        <v>177</v>
      </c>
      <c r="L208" s="33"/>
      <c r="M208" s="144" t="s">
        <v>1</v>
      </c>
      <c r="N208" s="145" t="s">
        <v>50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178</v>
      </c>
      <c r="AT208" s="148" t="s">
        <v>173</v>
      </c>
      <c r="AU208" s="148" t="s">
        <v>98</v>
      </c>
      <c r="AY208" s="17" t="s">
        <v>171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92</v>
      </c>
      <c r="BK208" s="149">
        <f>ROUND(I208*H208,2)</f>
        <v>0</v>
      </c>
      <c r="BL208" s="17" t="s">
        <v>178</v>
      </c>
      <c r="BM208" s="148" t="s">
        <v>636</v>
      </c>
    </row>
    <row r="209" spans="2:65" s="1" customFormat="1" ht="19.2">
      <c r="B209" s="33"/>
      <c r="D209" s="150" t="s">
        <v>180</v>
      </c>
      <c r="F209" s="151" t="s">
        <v>315</v>
      </c>
      <c r="I209" s="152"/>
      <c r="L209" s="33"/>
      <c r="M209" s="153"/>
      <c r="T209" s="57"/>
      <c r="AT209" s="17" t="s">
        <v>180</v>
      </c>
      <c r="AU209" s="17" t="s">
        <v>98</v>
      </c>
    </row>
    <row r="210" spans="2:65" s="1" customFormat="1" ht="19.2">
      <c r="B210" s="33"/>
      <c r="D210" s="150" t="s">
        <v>188</v>
      </c>
      <c r="F210" s="161" t="s">
        <v>316</v>
      </c>
      <c r="I210" s="152"/>
      <c r="L210" s="33"/>
      <c r="M210" s="153"/>
      <c r="T210" s="57"/>
      <c r="AT210" s="17" t="s">
        <v>188</v>
      </c>
      <c r="AU210" s="17" t="s">
        <v>98</v>
      </c>
    </row>
    <row r="211" spans="2:65" s="12" customFormat="1">
      <c r="B211" s="154"/>
      <c r="D211" s="150" t="s">
        <v>182</v>
      </c>
      <c r="E211" s="155" t="s">
        <v>1</v>
      </c>
      <c r="F211" s="156" t="s">
        <v>637</v>
      </c>
      <c r="H211" s="157">
        <v>1452</v>
      </c>
      <c r="I211" s="158"/>
      <c r="L211" s="154"/>
      <c r="M211" s="159"/>
      <c r="T211" s="160"/>
      <c r="AT211" s="155" t="s">
        <v>182</v>
      </c>
      <c r="AU211" s="155" t="s">
        <v>98</v>
      </c>
      <c r="AV211" s="12" t="s">
        <v>98</v>
      </c>
      <c r="AW211" s="12" t="s">
        <v>40</v>
      </c>
      <c r="AX211" s="12" t="s">
        <v>92</v>
      </c>
      <c r="AY211" s="155" t="s">
        <v>171</v>
      </c>
    </row>
    <row r="212" spans="2:65" s="1" customFormat="1" ht="21.75" customHeight="1">
      <c r="B212" s="33"/>
      <c r="C212" s="137" t="s">
        <v>324</v>
      </c>
      <c r="D212" s="137" t="s">
        <v>173</v>
      </c>
      <c r="E212" s="138" t="s">
        <v>319</v>
      </c>
      <c r="F212" s="139" t="s">
        <v>320</v>
      </c>
      <c r="G212" s="140" t="s">
        <v>176</v>
      </c>
      <c r="H212" s="141">
        <v>748</v>
      </c>
      <c r="I212" s="142"/>
      <c r="J212" s="143">
        <f>ROUND(I212*H212,2)</f>
        <v>0</v>
      </c>
      <c r="K212" s="139" t="s">
        <v>177</v>
      </c>
      <c r="L212" s="33"/>
      <c r="M212" s="144" t="s">
        <v>1</v>
      </c>
      <c r="N212" s="145" t="s">
        <v>50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178</v>
      </c>
      <c r="AT212" s="148" t="s">
        <v>173</v>
      </c>
      <c r="AU212" s="148" t="s">
        <v>98</v>
      </c>
      <c r="AY212" s="17" t="s">
        <v>171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92</v>
      </c>
      <c r="BK212" s="149">
        <f>ROUND(I212*H212,2)</f>
        <v>0</v>
      </c>
      <c r="BL212" s="17" t="s">
        <v>178</v>
      </c>
      <c r="BM212" s="148" t="s">
        <v>638</v>
      </c>
    </row>
    <row r="213" spans="2:65" s="1" customFormat="1" ht="19.2">
      <c r="B213" s="33"/>
      <c r="D213" s="150" t="s">
        <v>180</v>
      </c>
      <c r="F213" s="151" t="s">
        <v>322</v>
      </c>
      <c r="I213" s="152"/>
      <c r="L213" s="33"/>
      <c r="M213" s="153"/>
      <c r="T213" s="57"/>
      <c r="AT213" s="17" t="s">
        <v>180</v>
      </c>
      <c r="AU213" s="17" t="s">
        <v>98</v>
      </c>
    </row>
    <row r="214" spans="2:65" s="12" customFormat="1">
      <c r="B214" s="154"/>
      <c r="D214" s="150" t="s">
        <v>182</v>
      </c>
      <c r="E214" s="155" t="s">
        <v>1</v>
      </c>
      <c r="F214" s="156" t="s">
        <v>639</v>
      </c>
      <c r="H214" s="157">
        <v>748</v>
      </c>
      <c r="I214" s="158"/>
      <c r="L214" s="154"/>
      <c r="M214" s="159"/>
      <c r="T214" s="160"/>
      <c r="AT214" s="155" t="s">
        <v>182</v>
      </c>
      <c r="AU214" s="155" t="s">
        <v>98</v>
      </c>
      <c r="AV214" s="12" t="s">
        <v>98</v>
      </c>
      <c r="AW214" s="12" t="s">
        <v>40</v>
      </c>
      <c r="AX214" s="12" t="s">
        <v>92</v>
      </c>
      <c r="AY214" s="155" t="s">
        <v>171</v>
      </c>
    </row>
    <row r="215" spans="2:65" s="1" customFormat="1" ht="33" customHeight="1">
      <c r="B215" s="33"/>
      <c r="C215" s="137" t="s">
        <v>329</v>
      </c>
      <c r="D215" s="137" t="s">
        <v>173</v>
      </c>
      <c r="E215" s="138" t="s">
        <v>325</v>
      </c>
      <c r="F215" s="139" t="s">
        <v>326</v>
      </c>
      <c r="G215" s="140" t="s">
        <v>176</v>
      </c>
      <c r="H215" s="141">
        <v>1320</v>
      </c>
      <c r="I215" s="142"/>
      <c r="J215" s="143">
        <f>ROUND(I215*H215,2)</f>
        <v>0</v>
      </c>
      <c r="K215" s="139" t="s">
        <v>177</v>
      </c>
      <c r="L215" s="33"/>
      <c r="M215" s="144" t="s">
        <v>1</v>
      </c>
      <c r="N215" s="145" t="s">
        <v>50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178</v>
      </c>
      <c r="AT215" s="148" t="s">
        <v>173</v>
      </c>
      <c r="AU215" s="148" t="s">
        <v>98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92</v>
      </c>
      <c r="BK215" s="149">
        <f>ROUND(I215*H215,2)</f>
        <v>0</v>
      </c>
      <c r="BL215" s="17" t="s">
        <v>178</v>
      </c>
      <c r="BM215" s="148" t="s">
        <v>640</v>
      </c>
    </row>
    <row r="216" spans="2:65" s="1" customFormat="1" ht="28.8">
      <c r="B216" s="33"/>
      <c r="D216" s="150" t="s">
        <v>180</v>
      </c>
      <c r="F216" s="151" t="s">
        <v>328</v>
      </c>
      <c r="I216" s="152"/>
      <c r="L216" s="33"/>
      <c r="M216" s="153"/>
      <c r="T216" s="57"/>
      <c r="AT216" s="17" t="s">
        <v>180</v>
      </c>
      <c r="AU216" s="17" t="s">
        <v>98</v>
      </c>
    </row>
    <row r="217" spans="2:65" s="1" customFormat="1" ht="24.15" customHeight="1">
      <c r="B217" s="33"/>
      <c r="C217" s="137" t="s">
        <v>335</v>
      </c>
      <c r="D217" s="137" t="s">
        <v>173</v>
      </c>
      <c r="E217" s="138" t="s">
        <v>330</v>
      </c>
      <c r="F217" s="139" t="s">
        <v>331</v>
      </c>
      <c r="G217" s="140" t="s">
        <v>176</v>
      </c>
      <c r="H217" s="141">
        <v>1452</v>
      </c>
      <c r="I217" s="142"/>
      <c r="J217" s="143">
        <f>ROUND(I217*H217,2)</f>
        <v>0</v>
      </c>
      <c r="K217" s="139" t="s">
        <v>177</v>
      </c>
      <c r="L217" s="33"/>
      <c r="M217" s="144" t="s">
        <v>1</v>
      </c>
      <c r="N217" s="145" t="s">
        <v>50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178</v>
      </c>
      <c r="AT217" s="148" t="s">
        <v>173</v>
      </c>
      <c r="AU217" s="148" t="s">
        <v>98</v>
      </c>
      <c r="AY217" s="17" t="s">
        <v>171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92</v>
      </c>
      <c r="BK217" s="149">
        <f>ROUND(I217*H217,2)</f>
        <v>0</v>
      </c>
      <c r="BL217" s="17" t="s">
        <v>178</v>
      </c>
      <c r="BM217" s="148" t="s">
        <v>641</v>
      </c>
    </row>
    <row r="218" spans="2:65" s="1" customFormat="1" ht="28.8">
      <c r="B218" s="33"/>
      <c r="D218" s="150" t="s">
        <v>180</v>
      </c>
      <c r="F218" s="151" t="s">
        <v>333</v>
      </c>
      <c r="I218" s="152"/>
      <c r="L218" s="33"/>
      <c r="M218" s="153"/>
      <c r="T218" s="57"/>
      <c r="AT218" s="17" t="s">
        <v>180</v>
      </c>
      <c r="AU218" s="17" t="s">
        <v>98</v>
      </c>
    </row>
    <row r="219" spans="2:65" s="1" customFormat="1" ht="19.2">
      <c r="B219" s="33"/>
      <c r="D219" s="150" t="s">
        <v>188</v>
      </c>
      <c r="F219" s="161" t="s">
        <v>334</v>
      </c>
      <c r="I219" s="152"/>
      <c r="L219" s="33"/>
      <c r="M219" s="153"/>
      <c r="T219" s="57"/>
      <c r="AT219" s="17" t="s">
        <v>188</v>
      </c>
      <c r="AU219" s="17" t="s">
        <v>98</v>
      </c>
    </row>
    <row r="220" spans="2:65" s="12" customFormat="1">
      <c r="B220" s="154"/>
      <c r="D220" s="150" t="s">
        <v>182</v>
      </c>
      <c r="E220" s="155" t="s">
        <v>1</v>
      </c>
      <c r="F220" s="156" t="s">
        <v>637</v>
      </c>
      <c r="H220" s="157">
        <v>1452</v>
      </c>
      <c r="I220" s="158"/>
      <c r="L220" s="154"/>
      <c r="M220" s="159"/>
      <c r="T220" s="160"/>
      <c r="AT220" s="155" t="s">
        <v>182</v>
      </c>
      <c r="AU220" s="155" t="s">
        <v>98</v>
      </c>
      <c r="AV220" s="12" t="s">
        <v>98</v>
      </c>
      <c r="AW220" s="12" t="s">
        <v>40</v>
      </c>
      <c r="AX220" s="12" t="s">
        <v>92</v>
      </c>
      <c r="AY220" s="155" t="s">
        <v>171</v>
      </c>
    </row>
    <row r="221" spans="2:65" s="1" customFormat="1" ht="24.15" customHeight="1">
      <c r="B221" s="33"/>
      <c r="C221" s="137" t="s">
        <v>340</v>
      </c>
      <c r="D221" s="137" t="s">
        <v>173</v>
      </c>
      <c r="E221" s="138" t="s">
        <v>336</v>
      </c>
      <c r="F221" s="139" t="s">
        <v>337</v>
      </c>
      <c r="G221" s="140" t="s">
        <v>176</v>
      </c>
      <c r="H221" s="141">
        <v>1320</v>
      </c>
      <c r="I221" s="142"/>
      <c r="J221" s="143">
        <f>ROUND(I221*H221,2)</f>
        <v>0</v>
      </c>
      <c r="K221" s="139" t="s">
        <v>177</v>
      </c>
      <c r="L221" s="33"/>
      <c r="M221" s="144" t="s">
        <v>1</v>
      </c>
      <c r="N221" s="145" t="s">
        <v>50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178</v>
      </c>
      <c r="AT221" s="148" t="s">
        <v>173</v>
      </c>
      <c r="AU221" s="148" t="s">
        <v>98</v>
      </c>
      <c r="AY221" s="17" t="s">
        <v>171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92</v>
      </c>
      <c r="BK221" s="149">
        <f>ROUND(I221*H221,2)</f>
        <v>0</v>
      </c>
      <c r="BL221" s="17" t="s">
        <v>178</v>
      </c>
      <c r="BM221" s="148" t="s">
        <v>642</v>
      </c>
    </row>
    <row r="222" spans="2:65" s="1" customFormat="1" ht="19.2">
      <c r="B222" s="33"/>
      <c r="D222" s="150" t="s">
        <v>180</v>
      </c>
      <c r="F222" s="151" t="s">
        <v>339</v>
      </c>
      <c r="I222" s="152"/>
      <c r="L222" s="33"/>
      <c r="M222" s="153"/>
      <c r="T222" s="57"/>
      <c r="AT222" s="17" t="s">
        <v>180</v>
      </c>
      <c r="AU222" s="17" t="s">
        <v>98</v>
      </c>
    </row>
    <row r="223" spans="2:65" s="1" customFormat="1" ht="33" customHeight="1">
      <c r="B223" s="33"/>
      <c r="C223" s="137" t="s">
        <v>345</v>
      </c>
      <c r="D223" s="137" t="s">
        <v>173</v>
      </c>
      <c r="E223" s="138" t="s">
        <v>341</v>
      </c>
      <c r="F223" s="139" t="s">
        <v>342</v>
      </c>
      <c r="G223" s="140" t="s">
        <v>176</v>
      </c>
      <c r="H223" s="141">
        <v>1320</v>
      </c>
      <c r="I223" s="142"/>
      <c r="J223" s="143">
        <f>ROUND(I223*H223,2)</f>
        <v>0</v>
      </c>
      <c r="K223" s="139" t="s">
        <v>177</v>
      </c>
      <c r="L223" s="33"/>
      <c r="M223" s="144" t="s">
        <v>1</v>
      </c>
      <c r="N223" s="145" t="s">
        <v>50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178</v>
      </c>
      <c r="AT223" s="148" t="s">
        <v>173</v>
      </c>
      <c r="AU223" s="148" t="s">
        <v>98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92</v>
      </c>
      <c r="BK223" s="149">
        <f>ROUND(I223*H223,2)</f>
        <v>0</v>
      </c>
      <c r="BL223" s="17" t="s">
        <v>178</v>
      </c>
      <c r="BM223" s="148" t="s">
        <v>643</v>
      </c>
    </row>
    <row r="224" spans="2:65" s="1" customFormat="1" ht="28.8">
      <c r="B224" s="33"/>
      <c r="D224" s="150" t="s">
        <v>180</v>
      </c>
      <c r="F224" s="151" t="s">
        <v>344</v>
      </c>
      <c r="I224" s="152"/>
      <c r="L224" s="33"/>
      <c r="M224" s="153"/>
      <c r="T224" s="57"/>
      <c r="AT224" s="17" t="s">
        <v>180</v>
      </c>
      <c r="AU224" s="17" t="s">
        <v>98</v>
      </c>
    </row>
    <row r="225" spans="2:65" s="1" customFormat="1" ht="24.15" customHeight="1">
      <c r="B225" s="33"/>
      <c r="C225" s="137" t="s">
        <v>350</v>
      </c>
      <c r="D225" s="137" t="s">
        <v>173</v>
      </c>
      <c r="E225" s="138" t="s">
        <v>346</v>
      </c>
      <c r="F225" s="139" t="s">
        <v>347</v>
      </c>
      <c r="G225" s="140" t="s">
        <v>176</v>
      </c>
      <c r="H225" s="141">
        <v>748</v>
      </c>
      <c r="I225" s="142"/>
      <c r="J225" s="143">
        <f>ROUND(I225*H225,2)</f>
        <v>0</v>
      </c>
      <c r="K225" s="139" t="s">
        <v>177</v>
      </c>
      <c r="L225" s="33"/>
      <c r="M225" s="144" t="s">
        <v>1</v>
      </c>
      <c r="N225" s="145" t="s">
        <v>50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178</v>
      </c>
      <c r="AT225" s="148" t="s">
        <v>173</v>
      </c>
      <c r="AU225" s="148" t="s">
        <v>98</v>
      </c>
      <c r="AY225" s="17" t="s">
        <v>171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92</v>
      </c>
      <c r="BK225" s="149">
        <f>ROUND(I225*H225,2)</f>
        <v>0</v>
      </c>
      <c r="BL225" s="17" t="s">
        <v>178</v>
      </c>
      <c r="BM225" s="148" t="s">
        <v>644</v>
      </c>
    </row>
    <row r="226" spans="2:65" s="1" customFormat="1" ht="28.8">
      <c r="B226" s="33"/>
      <c r="D226" s="150" t="s">
        <v>180</v>
      </c>
      <c r="F226" s="151" t="s">
        <v>349</v>
      </c>
      <c r="I226" s="152"/>
      <c r="L226" s="33"/>
      <c r="M226" s="153"/>
      <c r="T226" s="57"/>
      <c r="AT226" s="17" t="s">
        <v>180</v>
      </c>
      <c r="AU226" s="17" t="s">
        <v>98</v>
      </c>
    </row>
    <row r="227" spans="2:65" s="1" customFormat="1" ht="24.15" customHeight="1">
      <c r="B227" s="33"/>
      <c r="C227" s="137" t="s">
        <v>356</v>
      </c>
      <c r="D227" s="137" t="s">
        <v>173</v>
      </c>
      <c r="E227" s="138" t="s">
        <v>362</v>
      </c>
      <c r="F227" s="139" t="s">
        <v>363</v>
      </c>
      <c r="G227" s="140" t="s">
        <v>176</v>
      </c>
      <c r="H227" s="141">
        <v>35</v>
      </c>
      <c r="I227" s="142"/>
      <c r="J227" s="143">
        <f>ROUND(I227*H227,2)</f>
        <v>0</v>
      </c>
      <c r="K227" s="139" t="s">
        <v>177</v>
      </c>
      <c r="L227" s="33"/>
      <c r="M227" s="144" t="s">
        <v>1</v>
      </c>
      <c r="N227" s="145" t="s">
        <v>50</v>
      </c>
      <c r="P227" s="146">
        <f>O227*H227</f>
        <v>0</v>
      </c>
      <c r="Q227" s="146">
        <v>9.0620000000000006E-2</v>
      </c>
      <c r="R227" s="146">
        <f>Q227*H227</f>
        <v>3.1717000000000004</v>
      </c>
      <c r="S227" s="146">
        <v>0</v>
      </c>
      <c r="T227" s="147">
        <f>S227*H227</f>
        <v>0</v>
      </c>
      <c r="AR227" s="148" t="s">
        <v>178</v>
      </c>
      <c r="AT227" s="148" t="s">
        <v>173</v>
      </c>
      <c r="AU227" s="148" t="s">
        <v>98</v>
      </c>
      <c r="AY227" s="17" t="s">
        <v>171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7" t="s">
        <v>92</v>
      </c>
      <c r="BK227" s="149">
        <f>ROUND(I227*H227,2)</f>
        <v>0</v>
      </c>
      <c r="BL227" s="17" t="s">
        <v>178</v>
      </c>
      <c r="BM227" s="148" t="s">
        <v>645</v>
      </c>
    </row>
    <row r="228" spans="2:65" s="1" customFormat="1" ht="48">
      <c r="B228" s="33"/>
      <c r="D228" s="150" t="s">
        <v>180</v>
      </c>
      <c r="F228" s="151" t="s">
        <v>365</v>
      </c>
      <c r="I228" s="152"/>
      <c r="L228" s="33"/>
      <c r="M228" s="153"/>
      <c r="T228" s="57"/>
      <c r="AT228" s="17" t="s">
        <v>180</v>
      </c>
      <c r="AU228" s="17" t="s">
        <v>98</v>
      </c>
    </row>
    <row r="229" spans="2:65" s="1" customFormat="1" ht="24.15" customHeight="1">
      <c r="B229" s="33"/>
      <c r="C229" s="162" t="s">
        <v>361</v>
      </c>
      <c r="D229" s="162" t="s">
        <v>250</v>
      </c>
      <c r="E229" s="163" t="s">
        <v>367</v>
      </c>
      <c r="F229" s="164" t="s">
        <v>368</v>
      </c>
      <c r="G229" s="165" t="s">
        <v>176</v>
      </c>
      <c r="H229" s="166">
        <v>26.78</v>
      </c>
      <c r="I229" s="167"/>
      <c r="J229" s="168">
        <f>ROUND(I229*H229,2)</f>
        <v>0</v>
      </c>
      <c r="K229" s="164" t="s">
        <v>177</v>
      </c>
      <c r="L229" s="169"/>
      <c r="M229" s="170" t="s">
        <v>1</v>
      </c>
      <c r="N229" s="171" t="s">
        <v>50</v>
      </c>
      <c r="P229" s="146">
        <f>O229*H229</f>
        <v>0</v>
      </c>
      <c r="Q229" s="146">
        <v>0.17499999999999999</v>
      </c>
      <c r="R229" s="146">
        <f>Q229*H229</f>
        <v>4.6864999999999997</v>
      </c>
      <c r="S229" s="146">
        <v>0</v>
      </c>
      <c r="T229" s="147">
        <f>S229*H229</f>
        <v>0</v>
      </c>
      <c r="AR229" s="148" t="s">
        <v>219</v>
      </c>
      <c r="AT229" s="148" t="s">
        <v>250</v>
      </c>
      <c r="AU229" s="148" t="s">
        <v>98</v>
      </c>
      <c r="AY229" s="17" t="s">
        <v>171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92</v>
      </c>
      <c r="BK229" s="149">
        <f>ROUND(I229*H229,2)</f>
        <v>0</v>
      </c>
      <c r="BL229" s="17" t="s">
        <v>178</v>
      </c>
      <c r="BM229" s="148" t="s">
        <v>646</v>
      </c>
    </row>
    <row r="230" spans="2:65" s="1" customFormat="1" ht="19.2">
      <c r="B230" s="33"/>
      <c r="D230" s="150" t="s">
        <v>180</v>
      </c>
      <c r="F230" s="151" t="s">
        <v>368</v>
      </c>
      <c r="I230" s="152"/>
      <c r="L230" s="33"/>
      <c r="M230" s="153"/>
      <c r="T230" s="57"/>
      <c r="AT230" s="17" t="s">
        <v>180</v>
      </c>
      <c r="AU230" s="17" t="s">
        <v>98</v>
      </c>
    </row>
    <row r="231" spans="2:65" s="12" customFormat="1">
      <c r="B231" s="154"/>
      <c r="D231" s="150" t="s">
        <v>182</v>
      </c>
      <c r="E231" s="155" t="s">
        <v>1</v>
      </c>
      <c r="F231" s="156" t="s">
        <v>647</v>
      </c>
      <c r="H231" s="157">
        <v>26.78</v>
      </c>
      <c r="I231" s="158"/>
      <c r="L231" s="154"/>
      <c r="M231" s="159"/>
      <c r="T231" s="160"/>
      <c r="AT231" s="155" t="s">
        <v>182</v>
      </c>
      <c r="AU231" s="155" t="s">
        <v>98</v>
      </c>
      <c r="AV231" s="12" t="s">
        <v>98</v>
      </c>
      <c r="AW231" s="12" t="s">
        <v>40</v>
      </c>
      <c r="AX231" s="12" t="s">
        <v>92</v>
      </c>
      <c r="AY231" s="155" t="s">
        <v>171</v>
      </c>
    </row>
    <row r="232" spans="2:65" s="1" customFormat="1" ht="24.15" customHeight="1">
      <c r="B232" s="33"/>
      <c r="C232" s="162" t="s">
        <v>366</v>
      </c>
      <c r="D232" s="162" t="s">
        <v>250</v>
      </c>
      <c r="E232" s="163" t="s">
        <v>648</v>
      </c>
      <c r="F232" s="164" t="s">
        <v>649</v>
      </c>
      <c r="G232" s="165" t="s">
        <v>176</v>
      </c>
      <c r="H232" s="166">
        <v>9</v>
      </c>
      <c r="I232" s="167"/>
      <c r="J232" s="168">
        <f>ROUND(I232*H232,2)</f>
        <v>0</v>
      </c>
      <c r="K232" s="164" t="s">
        <v>177</v>
      </c>
      <c r="L232" s="169"/>
      <c r="M232" s="170" t="s">
        <v>1</v>
      </c>
      <c r="N232" s="171" t="s">
        <v>50</v>
      </c>
      <c r="P232" s="146">
        <f>O232*H232</f>
        <v>0</v>
      </c>
      <c r="Q232" s="146">
        <v>0.13100000000000001</v>
      </c>
      <c r="R232" s="146">
        <f>Q232*H232</f>
        <v>1.179</v>
      </c>
      <c r="S232" s="146">
        <v>0</v>
      </c>
      <c r="T232" s="147">
        <f>S232*H232</f>
        <v>0</v>
      </c>
      <c r="AR232" s="148" t="s">
        <v>219</v>
      </c>
      <c r="AT232" s="148" t="s">
        <v>250</v>
      </c>
      <c r="AU232" s="148" t="s">
        <v>98</v>
      </c>
      <c r="AY232" s="17" t="s">
        <v>171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92</v>
      </c>
      <c r="BK232" s="149">
        <f>ROUND(I232*H232,2)</f>
        <v>0</v>
      </c>
      <c r="BL232" s="17" t="s">
        <v>178</v>
      </c>
      <c r="BM232" s="148" t="s">
        <v>650</v>
      </c>
    </row>
    <row r="233" spans="2:65" s="1" customFormat="1" ht="19.2">
      <c r="B233" s="33"/>
      <c r="D233" s="150" t="s">
        <v>180</v>
      </c>
      <c r="F233" s="151" t="s">
        <v>651</v>
      </c>
      <c r="I233" s="152"/>
      <c r="L233" s="33"/>
      <c r="M233" s="153"/>
      <c r="T233" s="57"/>
      <c r="AT233" s="17" t="s">
        <v>180</v>
      </c>
      <c r="AU233" s="17" t="s">
        <v>98</v>
      </c>
    </row>
    <row r="234" spans="2:65" s="11" customFormat="1" ht="22.8" customHeight="1">
      <c r="B234" s="125"/>
      <c r="D234" s="126" t="s">
        <v>84</v>
      </c>
      <c r="E234" s="135" t="s">
        <v>219</v>
      </c>
      <c r="F234" s="135" t="s">
        <v>371</v>
      </c>
      <c r="I234" s="128"/>
      <c r="J234" s="136">
        <f>BK234</f>
        <v>0</v>
      </c>
      <c r="L234" s="125"/>
      <c r="M234" s="130"/>
      <c r="P234" s="131">
        <f>SUM(P235:P264)</f>
        <v>0</v>
      </c>
      <c r="R234" s="131">
        <f>SUM(R235:R264)</f>
        <v>20.34684</v>
      </c>
      <c r="T234" s="132">
        <f>SUM(T235:T264)</f>
        <v>0</v>
      </c>
      <c r="AR234" s="126" t="s">
        <v>92</v>
      </c>
      <c r="AT234" s="133" t="s">
        <v>84</v>
      </c>
      <c r="AU234" s="133" t="s">
        <v>92</v>
      </c>
      <c r="AY234" s="126" t="s">
        <v>171</v>
      </c>
      <c r="BK234" s="134">
        <f>SUM(BK235:BK264)</f>
        <v>0</v>
      </c>
    </row>
    <row r="235" spans="2:65" s="1" customFormat="1" ht="24.15" customHeight="1">
      <c r="B235" s="33"/>
      <c r="C235" s="137" t="s">
        <v>372</v>
      </c>
      <c r="D235" s="137" t="s">
        <v>173</v>
      </c>
      <c r="E235" s="138" t="s">
        <v>373</v>
      </c>
      <c r="F235" s="139" t="s">
        <v>374</v>
      </c>
      <c r="G235" s="140" t="s">
        <v>197</v>
      </c>
      <c r="H235" s="141">
        <v>35</v>
      </c>
      <c r="I235" s="142"/>
      <c r="J235" s="143">
        <f>ROUND(I235*H235,2)</f>
        <v>0</v>
      </c>
      <c r="K235" s="139" t="s">
        <v>375</v>
      </c>
      <c r="L235" s="33"/>
      <c r="M235" s="144" t="s">
        <v>1</v>
      </c>
      <c r="N235" s="145" t="s">
        <v>50</v>
      </c>
      <c r="P235" s="146">
        <f>O235*H235</f>
        <v>0</v>
      </c>
      <c r="Q235" s="146">
        <v>2.7599999999999999E-3</v>
      </c>
      <c r="R235" s="146">
        <f>Q235*H235</f>
        <v>9.6599999999999991E-2</v>
      </c>
      <c r="S235" s="146">
        <v>0</v>
      </c>
      <c r="T235" s="147">
        <f>S235*H235</f>
        <v>0</v>
      </c>
      <c r="AR235" s="148" t="s">
        <v>178</v>
      </c>
      <c r="AT235" s="148" t="s">
        <v>173</v>
      </c>
      <c r="AU235" s="148" t="s">
        <v>98</v>
      </c>
      <c r="AY235" s="17" t="s">
        <v>171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92</v>
      </c>
      <c r="BK235" s="149">
        <f>ROUND(I235*H235,2)</f>
        <v>0</v>
      </c>
      <c r="BL235" s="17" t="s">
        <v>178</v>
      </c>
      <c r="BM235" s="148" t="s">
        <v>652</v>
      </c>
    </row>
    <row r="236" spans="2:65" s="1" customFormat="1" ht="28.8">
      <c r="B236" s="33"/>
      <c r="D236" s="150" t="s">
        <v>180</v>
      </c>
      <c r="F236" s="151" t="s">
        <v>377</v>
      </c>
      <c r="I236" s="152"/>
      <c r="L236" s="33"/>
      <c r="M236" s="153"/>
      <c r="T236" s="57"/>
      <c r="AT236" s="17" t="s">
        <v>180</v>
      </c>
      <c r="AU236" s="17" t="s">
        <v>98</v>
      </c>
    </row>
    <row r="237" spans="2:65" s="1" customFormat="1" ht="19.2">
      <c r="B237" s="33"/>
      <c r="D237" s="150" t="s">
        <v>188</v>
      </c>
      <c r="F237" s="161" t="s">
        <v>378</v>
      </c>
      <c r="I237" s="152"/>
      <c r="L237" s="33"/>
      <c r="M237" s="153"/>
      <c r="T237" s="57"/>
      <c r="AT237" s="17" t="s">
        <v>188</v>
      </c>
      <c r="AU237" s="17" t="s">
        <v>98</v>
      </c>
    </row>
    <row r="238" spans="2:65" s="1" customFormat="1" ht="33" customHeight="1">
      <c r="B238" s="33"/>
      <c r="C238" s="137" t="s">
        <v>379</v>
      </c>
      <c r="D238" s="137" t="s">
        <v>173</v>
      </c>
      <c r="E238" s="138" t="s">
        <v>380</v>
      </c>
      <c r="F238" s="139" t="s">
        <v>381</v>
      </c>
      <c r="G238" s="140" t="s">
        <v>382</v>
      </c>
      <c r="H238" s="141">
        <v>48</v>
      </c>
      <c r="I238" s="142"/>
      <c r="J238" s="143">
        <f>ROUND(I238*H238,2)</f>
        <v>0</v>
      </c>
      <c r="K238" s="139" t="s">
        <v>375</v>
      </c>
      <c r="L238" s="33"/>
      <c r="M238" s="144" t="s">
        <v>1</v>
      </c>
      <c r="N238" s="145" t="s">
        <v>50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178</v>
      </c>
      <c r="AT238" s="148" t="s">
        <v>173</v>
      </c>
      <c r="AU238" s="148" t="s">
        <v>98</v>
      </c>
      <c r="AY238" s="17" t="s">
        <v>171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92</v>
      </c>
      <c r="BK238" s="149">
        <f>ROUND(I238*H238,2)</f>
        <v>0</v>
      </c>
      <c r="BL238" s="17" t="s">
        <v>178</v>
      </c>
      <c r="BM238" s="148" t="s">
        <v>653</v>
      </c>
    </row>
    <row r="239" spans="2:65" s="1" customFormat="1" ht="28.8">
      <c r="B239" s="33"/>
      <c r="D239" s="150" t="s">
        <v>180</v>
      </c>
      <c r="F239" s="151" t="s">
        <v>384</v>
      </c>
      <c r="I239" s="152"/>
      <c r="L239" s="33"/>
      <c r="M239" s="153"/>
      <c r="T239" s="57"/>
      <c r="AT239" s="17" t="s">
        <v>180</v>
      </c>
      <c r="AU239" s="17" t="s">
        <v>98</v>
      </c>
    </row>
    <row r="240" spans="2:65" s="1" customFormat="1" ht="48">
      <c r="B240" s="33"/>
      <c r="D240" s="150" t="s">
        <v>188</v>
      </c>
      <c r="F240" s="161" t="s">
        <v>385</v>
      </c>
      <c r="I240" s="152"/>
      <c r="L240" s="33"/>
      <c r="M240" s="153"/>
      <c r="T240" s="57"/>
      <c r="AT240" s="17" t="s">
        <v>188</v>
      </c>
      <c r="AU240" s="17" t="s">
        <v>98</v>
      </c>
    </row>
    <row r="241" spans="2:65" s="1" customFormat="1" ht="16.5" customHeight="1">
      <c r="B241" s="33"/>
      <c r="C241" s="162" t="s">
        <v>386</v>
      </c>
      <c r="D241" s="162" t="s">
        <v>250</v>
      </c>
      <c r="E241" s="163" t="s">
        <v>387</v>
      </c>
      <c r="F241" s="164" t="s">
        <v>388</v>
      </c>
      <c r="G241" s="165" t="s">
        <v>382</v>
      </c>
      <c r="H241" s="166">
        <v>48</v>
      </c>
      <c r="I241" s="167"/>
      <c r="J241" s="168">
        <f>ROUND(I241*H241,2)</f>
        <v>0</v>
      </c>
      <c r="K241" s="164" t="s">
        <v>375</v>
      </c>
      <c r="L241" s="169"/>
      <c r="M241" s="170" t="s">
        <v>1</v>
      </c>
      <c r="N241" s="171" t="s">
        <v>50</v>
      </c>
      <c r="P241" s="146">
        <f>O241*H241</f>
        <v>0</v>
      </c>
      <c r="Q241" s="146">
        <v>5.4000000000000001E-4</v>
      </c>
      <c r="R241" s="146">
        <f>Q241*H241</f>
        <v>2.5919999999999999E-2</v>
      </c>
      <c r="S241" s="146">
        <v>0</v>
      </c>
      <c r="T241" s="147">
        <f>S241*H241</f>
        <v>0</v>
      </c>
      <c r="AR241" s="148" t="s">
        <v>219</v>
      </c>
      <c r="AT241" s="148" t="s">
        <v>250</v>
      </c>
      <c r="AU241" s="148" t="s">
        <v>98</v>
      </c>
      <c r="AY241" s="17" t="s">
        <v>171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92</v>
      </c>
      <c r="BK241" s="149">
        <f>ROUND(I241*H241,2)</f>
        <v>0</v>
      </c>
      <c r="BL241" s="17" t="s">
        <v>178</v>
      </c>
      <c r="BM241" s="148" t="s">
        <v>654</v>
      </c>
    </row>
    <row r="242" spans="2:65" s="1" customFormat="1">
      <c r="B242" s="33"/>
      <c r="D242" s="150" t="s">
        <v>180</v>
      </c>
      <c r="F242" s="151" t="s">
        <v>388</v>
      </c>
      <c r="I242" s="152"/>
      <c r="L242" s="33"/>
      <c r="M242" s="153"/>
      <c r="T242" s="57"/>
      <c r="AT242" s="17" t="s">
        <v>180</v>
      </c>
      <c r="AU242" s="17" t="s">
        <v>98</v>
      </c>
    </row>
    <row r="243" spans="2:65" s="1" customFormat="1" ht="24.15" customHeight="1">
      <c r="B243" s="33"/>
      <c r="C243" s="137" t="s">
        <v>390</v>
      </c>
      <c r="D243" s="137" t="s">
        <v>173</v>
      </c>
      <c r="E243" s="138" t="s">
        <v>391</v>
      </c>
      <c r="F243" s="139" t="s">
        <v>392</v>
      </c>
      <c r="G243" s="140" t="s">
        <v>382</v>
      </c>
      <c r="H243" s="141">
        <v>16</v>
      </c>
      <c r="I243" s="142"/>
      <c r="J243" s="143">
        <f>ROUND(I243*H243,2)</f>
        <v>0</v>
      </c>
      <c r="K243" s="139" t="s">
        <v>375</v>
      </c>
      <c r="L243" s="33"/>
      <c r="M243" s="144" t="s">
        <v>1</v>
      </c>
      <c r="N243" s="145" t="s">
        <v>50</v>
      </c>
      <c r="P243" s="146">
        <f>O243*H243</f>
        <v>0</v>
      </c>
      <c r="Q243" s="146">
        <v>0.12422</v>
      </c>
      <c r="R243" s="146">
        <f>Q243*H243</f>
        <v>1.98752</v>
      </c>
      <c r="S243" s="146">
        <v>0</v>
      </c>
      <c r="T243" s="147">
        <f>S243*H243</f>
        <v>0</v>
      </c>
      <c r="AR243" s="148" t="s">
        <v>178</v>
      </c>
      <c r="AT243" s="148" t="s">
        <v>173</v>
      </c>
      <c r="AU243" s="148" t="s">
        <v>98</v>
      </c>
      <c r="AY243" s="17" t="s">
        <v>171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92</v>
      </c>
      <c r="BK243" s="149">
        <f>ROUND(I243*H243,2)</f>
        <v>0</v>
      </c>
      <c r="BL243" s="17" t="s">
        <v>178</v>
      </c>
      <c r="BM243" s="148" t="s">
        <v>655</v>
      </c>
    </row>
    <row r="244" spans="2:65" s="1" customFormat="1" ht="19.2">
      <c r="B244" s="33"/>
      <c r="D244" s="150" t="s">
        <v>180</v>
      </c>
      <c r="F244" s="151" t="s">
        <v>394</v>
      </c>
      <c r="I244" s="152"/>
      <c r="L244" s="33"/>
      <c r="M244" s="153"/>
      <c r="T244" s="57"/>
      <c r="AT244" s="17" t="s">
        <v>180</v>
      </c>
      <c r="AU244" s="17" t="s">
        <v>98</v>
      </c>
    </row>
    <row r="245" spans="2:65" s="1" customFormat="1" ht="21.75" customHeight="1">
      <c r="B245" s="33"/>
      <c r="C245" s="162" t="s">
        <v>395</v>
      </c>
      <c r="D245" s="162" t="s">
        <v>250</v>
      </c>
      <c r="E245" s="163" t="s">
        <v>396</v>
      </c>
      <c r="F245" s="164" t="s">
        <v>397</v>
      </c>
      <c r="G245" s="165" t="s">
        <v>382</v>
      </c>
      <c r="H245" s="166">
        <v>16</v>
      </c>
      <c r="I245" s="167"/>
      <c r="J245" s="168">
        <f>ROUND(I245*H245,2)</f>
        <v>0</v>
      </c>
      <c r="K245" s="164" t="s">
        <v>177</v>
      </c>
      <c r="L245" s="169"/>
      <c r="M245" s="170" t="s">
        <v>1</v>
      </c>
      <c r="N245" s="171" t="s">
        <v>50</v>
      </c>
      <c r="P245" s="146">
        <f>O245*H245</f>
        <v>0</v>
      </c>
      <c r="Q245" s="146">
        <v>6.7000000000000004E-2</v>
      </c>
      <c r="R245" s="146">
        <f>Q245*H245</f>
        <v>1.0720000000000001</v>
      </c>
      <c r="S245" s="146">
        <v>0</v>
      </c>
      <c r="T245" s="147">
        <f>S245*H245</f>
        <v>0</v>
      </c>
      <c r="AR245" s="148" t="s">
        <v>219</v>
      </c>
      <c r="AT245" s="148" t="s">
        <v>250</v>
      </c>
      <c r="AU245" s="148" t="s">
        <v>98</v>
      </c>
      <c r="AY245" s="17" t="s">
        <v>171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92</v>
      </c>
      <c r="BK245" s="149">
        <f>ROUND(I245*H245,2)</f>
        <v>0</v>
      </c>
      <c r="BL245" s="17" t="s">
        <v>178</v>
      </c>
      <c r="BM245" s="148" t="s">
        <v>656</v>
      </c>
    </row>
    <row r="246" spans="2:65" s="1" customFormat="1">
      <c r="B246" s="33"/>
      <c r="D246" s="150" t="s">
        <v>180</v>
      </c>
      <c r="F246" s="151" t="s">
        <v>397</v>
      </c>
      <c r="I246" s="152"/>
      <c r="L246" s="33"/>
      <c r="M246" s="153"/>
      <c r="T246" s="57"/>
      <c r="AT246" s="17" t="s">
        <v>180</v>
      </c>
      <c r="AU246" s="17" t="s">
        <v>98</v>
      </c>
    </row>
    <row r="247" spans="2:65" s="1" customFormat="1" ht="24.15" customHeight="1">
      <c r="B247" s="33"/>
      <c r="C247" s="137" t="s">
        <v>399</v>
      </c>
      <c r="D247" s="137" t="s">
        <v>173</v>
      </c>
      <c r="E247" s="138" t="s">
        <v>400</v>
      </c>
      <c r="F247" s="139" t="s">
        <v>401</v>
      </c>
      <c r="G247" s="140" t="s">
        <v>382</v>
      </c>
      <c r="H247" s="141">
        <v>16</v>
      </c>
      <c r="I247" s="142"/>
      <c r="J247" s="143">
        <f>ROUND(I247*H247,2)</f>
        <v>0</v>
      </c>
      <c r="K247" s="139" t="s">
        <v>375</v>
      </c>
      <c r="L247" s="33"/>
      <c r="M247" s="144" t="s">
        <v>1</v>
      </c>
      <c r="N247" s="145" t="s">
        <v>50</v>
      </c>
      <c r="P247" s="146">
        <f>O247*H247</f>
        <v>0</v>
      </c>
      <c r="Q247" s="146">
        <v>2.972E-2</v>
      </c>
      <c r="R247" s="146">
        <f>Q247*H247</f>
        <v>0.47552</v>
      </c>
      <c r="S247" s="146">
        <v>0</v>
      </c>
      <c r="T247" s="147">
        <f>S247*H247</f>
        <v>0</v>
      </c>
      <c r="AR247" s="148" t="s">
        <v>178</v>
      </c>
      <c r="AT247" s="148" t="s">
        <v>173</v>
      </c>
      <c r="AU247" s="148" t="s">
        <v>98</v>
      </c>
      <c r="AY247" s="17" t="s">
        <v>171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92</v>
      </c>
      <c r="BK247" s="149">
        <f>ROUND(I247*H247,2)</f>
        <v>0</v>
      </c>
      <c r="BL247" s="17" t="s">
        <v>178</v>
      </c>
      <c r="BM247" s="148" t="s">
        <v>657</v>
      </c>
    </row>
    <row r="248" spans="2:65" s="1" customFormat="1" ht="19.2">
      <c r="B248" s="33"/>
      <c r="D248" s="150" t="s">
        <v>180</v>
      </c>
      <c r="F248" s="151" t="s">
        <v>403</v>
      </c>
      <c r="I248" s="152"/>
      <c r="L248" s="33"/>
      <c r="M248" s="153"/>
      <c r="T248" s="57"/>
      <c r="AT248" s="17" t="s">
        <v>180</v>
      </c>
      <c r="AU248" s="17" t="s">
        <v>98</v>
      </c>
    </row>
    <row r="249" spans="2:65" s="1" customFormat="1" ht="24.15" customHeight="1">
      <c r="B249" s="33"/>
      <c r="C249" s="162" t="s">
        <v>404</v>
      </c>
      <c r="D249" s="162" t="s">
        <v>250</v>
      </c>
      <c r="E249" s="163" t="s">
        <v>405</v>
      </c>
      <c r="F249" s="164" t="s">
        <v>406</v>
      </c>
      <c r="G249" s="165" t="s">
        <v>382</v>
      </c>
      <c r="H249" s="166">
        <v>16</v>
      </c>
      <c r="I249" s="167"/>
      <c r="J249" s="168">
        <f>ROUND(I249*H249,2)</f>
        <v>0</v>
      </c>
      <c r="K249" s="164" t="s">
        <v>375</v>
      </c>
      <c r="L249" s="169"/>
      <c r="M249" s="170" t="s">
        <v>1</v>
      </c>
      <c r="N249" s="171" t="s">
        <v>50</v>
      </c>
      <c r="P249" s="146">
        <f>O249*H249</f>
        <v>0</v>
      </c>
      <c r="Q249" s="146">
        <v>5.5E-2</v>
      </c>
      <c r="R249" s="146">
        <f>Q249*H249</f>
        <v>0.88</v>
      </c>
      <c r="S249" s="146">
        <v>0</v>
      </c>
      <c r="T249" s="147">
        <f>S249*H249</f>
        <v>0</v>
      </c>
      <c r="AR249" s="148" t="s">
        <v>219</v>
      </c>
      <c r="AT249" s="148" t="s">
        <v>250</v>
      </c>
      <c r="AU249" s="148" t="s">
        <v>98</v>
      </c>
      <c r="AY249" s="17" t="s">
        <v>171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92</v>
      </c>
      <c r="BK249" s="149">
        <f>ROUND(I249*H249,2)</f>
        <v>0</v>
      </c>
      <c r="BL249" s="17" t="s">
        <v>178</v>
      </c>
      <c r="BM249" s="148" t="s">
        <v>658</v>
      </c>
    </row>
    <row r="250" spans="2:65" s="1" customFormat="1">
      <c r="B250" s="33"/>
      <c r="D250" s="150" t="s">
        <v>180</v>
      </c>
      <c r="F250" s="151" t="s">
        <v>406</v>
      </c>
      <c r="I250" s="152"/>
      <c r="L250" s="33"/>
      <c r="M250" s="153"/>
      <c r="T250" s="57"/>
      <c r="AT250" s="17" t="s">
        <v>180</v>
      </c>
      <c r="AU250" s="17" t="s">
        <v>98</v>
      </c>
    </row>
    <row r="251" spans="2:65" s="1" customFormat="1" ht="24.15" customHeight="1">
      <c r="B251" s="33"/>
      <c r="C251" s="137" t="s">
        <v>408</v>
      </c>
      <c r="D251" s="137" t="s">
        <v>173</v>
      </c>
      <c r="E251" s="138" t="s">
        <v>409</v>
      </c>
      <c r="F251" s="139" t="s">
        <v>410</v>
      </c>
      <c r="G251" s="140" t="s">
        <v>382</v>
      </c>
      <c r="H251" s="141">
        <v>16</v>
      </c>
      <c r="I251" s="142"/>
      <c r="J251" s="143">
        <f>ROUND(I251*H251,2)</f>
        <v>0</v>
      </c>
      <c r="K251" s="139" t="s">
        <v>375</v>
      </c>
      <c r="L251" s="33"/>
      <c r="M251" s="144" t="s">
        <v>1</v>
      </c>
      <c r="N251" s="145" t="s">
        <v>50</v>
      </c>
      <c r="P251" s="146">
        <f>O251*H251</f>
        <v>0</v>
      </c>
      <c r="Q251" s="146">
        <v>2.972E-2</v>
      </c>
      <c r="R251" s="146">
        <f>Q251*H251</f>
        <v>0.47552</v>
      </c>
      <c r="S251" s="146">
        <v>0</v>
      </c>
      <c r="T251" s="147">
        <f>S251*H251</f>
        <v>0</v>
      </c>
      <c r="AR251" s="148" t="s">
        <v>178</v>
      </c>
      <c r="AT251" s="148" t="s">
        <v>173</v>
      </c>
      <c r="AU251" s="148" t="s">
        <v>98</v>
      </c>
      <c r="AY251" s="17" t="s">
        <v>171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92</v>
      </c>
      <c r="BK251" s="149">
        <f>ROUND(I251*H251,2)</f>
        <v>0</v>
      </c>
      <c r="BL251" s="17" t="s">
        <v>178</v>
      </c>
      <c r="BM251" s="148" t="s">
        <v>659</v>
      </c>
    </row>
    <row r="252" spans="2:65" s="1" customFormat="1" ht="19.2">
      <c r="B252" s="33"/>
      <c r="D252" s="150" t="s">
        <v>180</v>
      </c>
      <c r="F252" s="151" t="s">
        <v>412</v>
      </c>
      <c r="I252" s="152"/>
      <c r="L252" s="33"/>
      <c r="M252" s="153"/>
      <c r="T252" s="57"/>
      <c r="AT252" s="17" t="s">
        <v>180</v>
      </c>
      <c r="AU252" s="17" t="s">
        <v>98</v>
      </c>
    </row>
    <row r="253" spans="2:65" s="1" customFormat="1" ht="24.15" customHeight="1">
      <c r="B253" s="33"/>
      <c r="C253" s="162" t="s">
        <v>413</v>
      </c>
      <c r="D253" s="162" t="s">
        <v>250</v>
      </c>
      <c r="E253" s="163" t="s">
        <v>414</v>
      </c>
      <c r="F253" s="164" t="s">
        <v>415</v>
      </c>
      <c r="G253" s="165" t="s">
        <v>382</v>
      </c>
      <c r="H253" s="166">
        <v>16</v>
      </c>
      <c r="I253" s="167"/>
      <c r="J253" s="168">
        <f>ROUND(I253*H253,2)</f>
        <v>0</v>
      </c>
      <c r="K253" s="164" t="s">
        <v>375</v>
      </c>
      <c r="L253" s="169"/>
      <c r="M253" s="170" t="s">
        <v>1</v>
      </c>
      <c r="N253" s="171" t="s">
        <v>50</v>
      </c>
      <c r="P253" s="146">
        <f>O253*H253</f>
        <v>0</v>
      </c>
      <c r="Q253" s="146">
        <v>0.11</v>
      </c>
      <c r="R253" s="146">
        <f>Q253*H253</f>
        <v>1.76</v>
      </c>
      <c r="S253" s="146">
        <v>0</v>
      </c>
      <c r="T253" s="147">
        <f>S253*H253</f>
        <v>0</v>
      </c>
      <c r="AR253" s="148" t="s">
        <v>219</v>
      </c>
      <c r="AT253" s="148" t="s">
        <v>250</v>
      </c>
      <c r="AU253" s="148" t="s">
        <v>98</v>
      </c>
      <c r="AY253" s="17" t="s">
        <v>171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92</v>
      </c>
      <c r="BK253" s="149">
        <f>ROUND(I253*H253,2)</f>
        <v>0</v>
      </c>
      <c r="BL253" s="17" t="s">
        <v>178</v>
      </c>
      <c r="BM253" s="148" t="s">
        <v>660</v>
      </c>
    </row>
    <row r="254" spans="2:65" s="1" customFormat="1">
      <c r="B254" s="33"/>
      <c r="D254" s="150" t="s">
        <v>180</v>
      </c>
      <c r="F254" s="151" t="s">
        <v>415</v>
      </c>
      <c r="I254" s="152"/>
      <c r="L254" s="33"/>
      <c r="M254" s="153"/>
      <c r="T254" s="57"/>
      <c r="AT254" s="17" t="s">
        <v>180</v>
      </c>
      <c r="AU254" s="17" t="s">
        <v>98</v>
      </c>
    </row>
    <row r="255" spans="2:65" s="1" customFormat="1" ht="24.15" customHeight="1">
      <c r="B255" s="33"/>
      <c r="C255" s="137" t="s">
        <v>417</v>
      </c>
      <c r="D255" s="137" t="s">
        <v>173</v>
      </c>
      <c r="E255" s="138" t="s">
        <v>418</v>
      </c>
      <c r="F255" s="139" t="s">
        <v>419</v>
      </c>
      <c r="G255" s="140" t="s">
        <v>382</v>
      </c>
      <c r="H255" s="141">
        <v>16</v>
      </c>
      <c r="I255" s="142"/>
      <c r="J255" s="143">
        <f>ROUND(I255*H255,2)</f>
        <v>0</v>
      </c>
      <c r="K255" s="139" t="s">
        <v>177</v>
      </c>
      <c r="L255" s="33"/>
      <c r="M255" s="144" t="s">
        <v>1</v>
      </c>
      <c r="N255" s="145" t="s">
        <v>50</v>
      </c>
      <c r="P255" s="146">
        <f>O255*H255</f>
        <v>0</v>
      </c>
      <c r="Q255" s="146">
        <v>2.972E-2</v>
      </c>
      <c r="R255" s="146">
        <f>Q255*H255</f>
        <v>0.47552</v>
      </c>
      <c r="S255" s="146">
        <v>0</v>
      </c>
      <c r="T255" s="147">
        <f>S255*H255</f>
        <v>0</v>
      </c>
      <c r="AR255" s="148" t="s">
        <v>178</v>
      </c>
      <c r="AT255" s="148" t="s">
        <v>173</v>
      </c>
      <c r="AU255" s="148" t="s">
        <v>98</v>
      </c>
      <c r="AY255" s="17" t="s">
        <v>171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92</v>
      </c>
      <c r="BK255" s="149">
        <f>ROUND(I255*H255,2)</f>
        <v>0</v>
      </c>
      <c r="BL255" s="17" t="s">
        <v>178</v>
      </c>
      <c r="BM255" s="148" t="s">
        <v>661</v>
      </c>
    </row>
    <row r="256" spans="2:65" s="1" customFormat="1" ht="19.2">
      <c r="B256" s="33"/>
      <c r="D256" s="150" t="s">
        <v>180</v>
      </c>
      <c r="F256" s="151" t="s">
        <v>421</v>
      </c>
      <c r="I256" s="152"/>
      <c r="L256" s="33"/>
      <c r="M256" s="153"/>
      <c r="T256" s="57"/>
      <c r="AT256" s="17" t="s">
        <v>180</v>
      </c>
      <c r="AU256" s="17" t="s">
        <v>98</v>
      </c>
    </row>
    <row r="257" spans="2:65" s="1" customFormat="1" ht="33" customHeight="1">
      <c r="B257" s="33"/>
      <c r="C257" s="162" t="s">
        <v>422</v>
      </c>
      <c r="D257" s="162" t="s">
        <v>250</v>
      </c>
      <c r="E257" s="163" t="s">
        <v>662</v>
      </c>
      <c r="F257" s="164" t="s">
        <v>663</v>
      </c>
      <c r="G257" s="165" t="s">
        <v>382</v>
      </c>
      <c r="H257" s="166">
        <v>16</v>
      </c>
      <c r="I257" s="167"/>
      <c r="J257" s="168">
        <f>ROUND(I257*H257,2)</f>
        <v>0</v>
      </c>
      <c r="K257" s="164" t="s">
        <v>177</v>
      </c>
      <c r="L257" s="169"/>
      <c r="M257" s="170" t="s">
        <v>1</v>
      </c>
      <c r="N257" s="171" t="s">
        <v>50</v>
      </c>
      <c r="P257" s="146">
        <f>O257*H257</f>
        <v>0</v>
      </c>
      <c r="Q257" s="146">
        <v>0.29799999999999999</v>
      </c>
      <c r="R257" s="146">
        <f>Q257*H257</f>
        <v>4.7679999999999998</v>
      </c>
      <c r="S257" s="146">
        <v>0</v>
      </c>
      <c r="T257" s="147">
        <f>S257*H257</f>
        <v>0</v>
      </c>
      <c r="AR257" s="148" t="s">
        <v>219</v>
      </c>
      <c r="AT257" s="148" t="s">
        <v>250</v>
      </c>
      <c r="AU257" s="148" t="s">
        <v>98</v>
      </c>
      <c r="AY257" s="17" t="s">
        <v>171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92</v>
      </c>
      <c r="BK257" s="149">
        <f>ROUND(I257*H257,2)</f>
        <v>0</v>
      </c>
      <c r="BL257" s="17" t="s">
        <v>178</v>
      </c>
      <c r="BM257" s="148" t="s">
        <v>664</v>
      </c>
    </row>
    <row r="258" spans="2:65" s="1" customFormat="1" ht="19.2">
      <c r="B258" s="33"/>
      <c r="D258" s="150" t="s">
        <v>180</v>
      </c>
      <c r="F258" s="151" t="s">
        <v>663</v>
      </c>
      <c r="I258" s="152"/>
      <c r="L258" s="33"/>
      <c r="M258" s="153"/>
      <c r="T258" s="57"/>
      <c r="AT258" s="17" t="s">
        <v>180</v>
      </c>
      <c r="AU258" s="17" t="s">
        <v>98</v>
      </c>
    </row>
    <row r="259" spans="2:65" s="1" customFormat="1" ht="24.15" customHeight="1">
      <c r="B259" s="33"/>
      <c r="C259" s="137" t="s">
        <v>426</v>
      </c>
      <c r="D259" s="137" t="s">
        <v>173</v>
      </c>
      <c r="E259" s="138" t="s">
        <v>427</v>
      </c>
      <c r="F259" s="139" t="s">
        <v>428</v>
      </c>
      <c r="G259" s="140" t="s">
        <v>382</v>
      </c>
      <c r="H259" s="141">
        <v>16</v>
      </c>
      <c r="I259" s="142"/>
      <c r="J259" s="143">
        <f>ROUND(I259*H259,2)</f>
        <v>0</v>
      </c>
      <c r="K259" s="139" t="s">
        <v>375</v>
      </c>
      <c r="L259" s="33"/>
      <c r="M259" s="144" t="s">
        <v>1</v>
      </c>
      <c r="N259" s="145" t="s">
        <v>50</v>
      </c>
      <c r="P259" s="146">
        <f>O259*H259</f>
        <v>0</v>
      </c>
      <c r="Q259" s="146">
        <v>0.21734000000000001</v>
      </c>
      <c r="R259" s="146">
        <f>Q259*H259</f>
        <v>3.4774400000000001</v>
      </c>
      <c r="S259" s="146">
        <v>0</v>
      </c>
      <c r="T259" s="147">
        <f>S259*H259</f>
        <v>0</v>
      </c>
      <c r="AR259" s="148" t="s">
        <v>178</v>
      </c>
      <c r="AT259" s="148" t="s">
        <v>173</v>
      </c>
      <c r="AU259" s="148" t="s">
        <v>98</v>
      </c>
      <c r="AY259" s="17" t="s">
        <v>171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92</v>
      </c>
      <c r="BK259" s="149">
        <f>ROUND(I259*H259,2)</f>
        <v>0</v>
      </c>
      <c r="BL259" s="17" t="s">
        <v>178</v>
      </c>
      <c r="BM259" s="148" t="s">
        <v>665</v>
      </c>
    </row>
    <row r="260" spans="2:65" s="1" customFormat="1" ht="19.2">
      <c r="B260" s="33"/>
      <c r="D260" s="150" t="s">
        <v>180</v>
      </c>
      <c r="F260" s="151" t="s">
        <v>428</v>
      </c>
      <c r="I260" s="152"/>
      <c r="L260" s="33"/>
      <c r="M260" s="153"/>
      <c r="T260" s="57"/>
      <c r="AT260" s="17" t="s">
        <v>180</v>
      </c>
      <c r="AU260" s="17" t="s">
        <v>98</v>
      </c>
    </row>
    <row r="261" spans="2:65" s="1" customFormat="1" ht="16.5" customHeight="1">
      <c r="B261" s="33"/>
      <c r="C261" s="162" t="s">
        <v>430</v>
      </c>
      <c r="D261" s="162" t="s">
        <v>250</v>
      </c>
      <c r="E261" s="163" t="s">
        <v>431</v>
      </c>
      <c r="F261" s="164" t="s">
        <v>432</v>
      </c>
      <c r="G261" s="165" t="s">
        <v>382</v>
      </c>
      <c r="H261" s="166">
        <v>16</v>
      </c>
      <c r="I261" s="167"/>
      <c r="J261" s="168">
        <f>ROUND(I261*H261,2)</f>
        <v>0</v>
      </c>
      <c r="K261" s="164" t="s">
        <v>375</v>
      </c>
      <c r="L261" s="169"/>
      <c r="M261" s="170" t="s">
        <v>1</v>
      </c>
      <c r="N261" s="171" t="s">
        <v>50</v>
      </c>
      <c r="P261" s="146">
        <f>O261*H261</f>
        <v>0</v>
      </c>
      <c r="Q261" s="146">
        <v>3.8600000000000002E-2</v>
      </c>
      <c r="R261" s="146">
        <f>Q261*H261</f>
        <v>0.61760000000000004</v>
      </c>
      <c r="S261" s="146">
        <v>0</v>
      </c>
      <c r="T261" s="147">
        <f>S261*H261</f>
        <v>0</v>
      </c>
      <c r="AR261" s="148" t="s">
        <v>219</v>
      </c>
      <c r="AT261" s="148" t="s">
        <v>250</v>
      </c>
      <c r="AU261" s="148" t="s">
        <v>98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92</v>
      </c>
      <c r="BK261" s="149">
        <f>ROUND(I261*H261,2)</f>
        <v>0</v>
      </c>
      <c r="BL261" s="17" t="s">
        <v>178</v>
      </c>
      <c r="BM261" s="148" t="s">
        <v>666</v>
      </c>
    </row>
    <row r="262" spans="2:65" s="1" customFormat="1">
      <c r="B262" s="33"/>
      <c r="D262" s="150" t="s">
        <v>180</v>
      </c>
      <c r="F262" s="151" t="s">
        <v>432</v>
      </c>
      <c r="I262" s="152"/>
      <c r="L262" s="33"/>
      <c r="M262" s="153"/>
      <c r="T262" s="57"/>
      <c r="AT262" s="17" t="s">
        <v>180</v>
      </c>
      <c r="AU262" s="17" t="s">
        <v>98</v>
      </c>
    </row>
    <row r="263" spans="2:65" s="1" customFormat="1" ht="33" customHeight="1">
      <c r="B263" s="33"/>
      <c r="C263" s="137" t="s">
        <v>434</v>
      </c>
      <c r="D263" s="137" t="s">
        <v>173</v>
      </c>
      <c r="E263" s="138" t="s">
        <v>667</v>
      </c>
      <c r="F263" s="139" t="s">
        <v>668</v>
      </c>
      <c r="G263" s="140" t="s">
        <v>382</v>
      </c>
      <c r="H263" s="141">
        <v>16</v>
      </c>
      <c r="I263" s="142"/>
      <c r="J263" s="143">
        <f>ROUND(I263*H263,2)</f>
        <v>0</v>
      </c>
      <c r="K263" s="139" t="s">
        <v>177</v>
      </c>
      <c r="L263" s="33"/>
      <c r="M263" s="144" t="s">
        <v>1</v>
      </c>
      <c r="N263" s="145" t="s">
        <v>50</v>
      </c>
      <c r="P263" s="146">
        <f>O263*H263</f>
        <v>0</v>
      </c>
      <c r="Q263" s="146">
        <v>0.26469999999999999</v>
      </c>
      <c r="R263" s="146">
        <f>Q263*H263</f>
        <v>4.2351999999999999</v>
      </c>
      <c r="S263" s="146">
        <v>0</v>
      </c>
      <c r="T263" s="147">
        <f>S263*H263</f>
        <v>0</v>
      </c>
      <c r="AR263" s="148" t="s">
        <v>178</v>
      </c>
      <c r="AT263" s="148" t="s">
        <v>173</v>
      </c>
      <c r="AU263" s="148" t="s">
        <v>98</v>
      </c>
      <c r="AY263" s="17" t="s">
        <v>171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92</v>
      </c>
      <c r="BK263" s="149">
        <f>ROUND(I263*H263,2)</f>
        <v>0</v>
      </c>
      <c r="BL263" s="17" t="s">
        <v>178</v>
      </c>
      <c r="BM263" s="148" t="s">
        <v>669</v>
      </c>
    </row>
    <row r="264" spans="2:65" s="1" customFormat="1" ht="28.8">
      <c r="B264" s="33"/>
      <c r="D264" s="150" t="s">
        <v>180</v>
      </c>
      <c r="F264" s="151" t="s">
        <v>670</v>
      </c>
      <c r="I264" s="152"/>
      <c r="L264" s="33"/>
      <c r="M264" s="153"/>
      <c r="T264" s="57"/>
      <c r="AT264" s="17" t="s">
        <v>180</v>
      </c>
      <c r="AU264" s="17" t="s">
        <v>98</v>
      </c>
    </row>
    <row r="265" spans="2:65" s="11" customFormat="1" ht="22.8" customHeight="1">
      <c r="B265" s="125"/>
      <c r="D265" s="126" t="s">
        <v>84</v>
      </c>
      <c r="E265" s="135" t="s">
        <v>223</v>
      </c>
      <c r="F265" s="135" t="s">
        <v>438</v>
      </c>
      <c r="I265" s="128"/>
      <c r="J265" s="136">
        <f>BK265</f>
        <v>0</v>
      </c>
      <c r="L265" s="125"/>
      <c r="M265" s="130"/>
      <c r="P265" s="131">
        <f>SUM(P266:P316)</f>
        <v>0</v>
      </c>
      <c r="R265" s="131">
        <f>SUM(R266:R316)</f>
        <v>102.41295999999998</v>
      </c>
      <c r="T265" s="132">
        <f>SUM(T266:T316)</f>
        <v>0.98399999999999999</v>
      </c>
      <c r="AR265" s="126" t="s">
        <v>92</v>
      </c>
      <c r="AT265" s="133" t="s">
        <v>84</v>
      </c>
      <c r="AU265" s="133" t="s">
        <v>92</v>
      </c>
      <c r="AY265" s="126" t="s">
        <v>171</v>
      </c>
      <c r="BK265" s="134">
        <f>SUM(BK266:BK316)</f>
        <v>0</v>
      </c>
    </row>
    <row r="266" spans="2:65" s="1" customFormat="1" ht="24.15" customHeight="1">
      <c r="B266" s="33"/>
      <c r="C266" s="137" t="s">
        <v>439</v>
      </c>
      <c r="D266" s="137" t="s">
        <v>173</v>
      </c>
      <c r="E266" s="138" t="s">
        <v>440</v>
      </c>
      <c r="F266" s="139" t="s">
        <v>441</v>
      </c>
      <c r="G266" s="140" t="s">
        <v>382</v>
      </c>
      <c r="H266" s="141">
        <v>12</v>
      </c>
      <c r="I266" s="142"/>
      <c r="J266" s="143">
        <f>ROUND(I266*H266,2)</f>
        <v>0</v>
      </c>
      <c r="K266" s="139" t="s">
        <v>177</v>
      </c>
      <c r="L266" s="33"/>
      <c r="M266" s="144" t="s">
        <v>1</v>
      </c>
      <c r="N266" s="145" t="s">
        <v>50</v>
      </c>
      <c r="P266" s="146">
        <f>O266*H266</f>
        <v>0</v>
      </c>
      <c r="Q266" s="146">
        <v>6.9999999999999999E-4</v>
      </c>
      <c r="R266" s="146">
        <f>Q266*H266</f>
        <v>8.3999999999999995E-3</v>
      </c>
      <c r="S266" s="146">
        <v>0</v>
      </c>
      <c r="T266" s="147">
        <f>S266*H266</f>
        <v>0</v>
      </c>
      <c r="AR266" s="148" t="s">
        <v>178</v>
      </c>
      <c r="AT266" s="148" t="s">
        <v>173</v>
      </c>
      <c r="AU266" s="148" t="s">
        <v>98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92</v>
      </c>
      <c r="BK266" s="149">
        <f>ROUND(I266*H266,2)</f>
        <v>0</v>
      </c>
      <c r="BL266" s="17" t="s">
        <v>178</v>
      </c>
      <c r="BM266" s="148" t="s">
        <v>671</v>
      </c>
    </row>
    <row r="267" spans="2:65" s="1" customFormat="1" ht="19.2">
      <c r="B267" s="33"/>
      <c r="D267" s="150" t="s">
        <v>180</v>
      </c>
      <c r="F267" s="151" t="s">
        <v>443</v>
      </c>
      <c r="I267" s="152"/>
      <c r="L267" s="33"/>
      <c r="M267" s="153"/>
      <c r="T267" s="57"/>
      <c r="AT267" s="17" t="s">
        <v>180</v>
      </c>
      <c r="AU267" s="17" t="s">
        <v>98</v>
      </c>
    </row>
    <row r="268" spans="2:65" s="1" customFormat="1" ht="24.15" customHeight="1">
      <c r="B268" s="33"/>
      <c r="C268" s="162" t="s">
        <v>444</v>
      </c>
      <c r="D268" s="162" t="s">
        <v>250</v>
      </c>
      <c r="E268" s="163" t="s">
        <v>445</v>
      </c>
      <c r="F268" s="164" t="s">
        <v>446</v>
      </c>
      <c r="G268" s="165" t="s">
        <v>382</v>
      </c>
      <c r="H268" s="166">
        <v>7</v>
      </c>
      <c r="I268" s="167"/>
      <c r="J268" s="168">
        <f>ROUND(I268*H268,2)</f>
        <v>0</v>
      </c>
      <c r="K268" s="164" t="s">
        <v>177</v>
      </c>
      <c r="L268" s="169"/>
      <c r="M268" s="170" t="s">
        <v>1</v>
      </c>
      <c r="N268" s="171" t="s">
        <v>50</v>
      </c>
      <c r="P268" s="146">
        <f>O268*H268</f>
        <v>0</v>
      </c>
      <c r="Q268" s="146">
        <v>1.2999999999999999E-3</v>
      </c>
      <c r="R268" s="146">
        <f>Q268*H268</f>
        <v>9.1000000000000004E-3</v>
      </c>
      <c r="S268" s="146">
        <v>0</v>
      </c>
      <c r="T268" s="147">
        <f>S268*H268</f>
        <v>0</v>
      </c>
      <c r="AR268" s="148" t="s">
        <v>219</v>
      </c>
      <c r="AT268" s="148" t="s">
        <v>250</v>
      </c>
      <c r="AU268" s="148" t="s">
        <v>98</v>
      </c>
      <c r="AY268" s="17" t="s">
        <v>171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92</v>
      </c>
      <c r="BK268" s="149">
        <f>ROUND(I268*H268,2)</f>
        <v>0</v>
      </c>
      <c r="BL268" s="17" t="s">
        <v>178</v>
      </c>
      <c r="BM268" s="148" t="s">
        <v>672</v>
      </c>
    </row>
    <row r="269" spans="2:65" s="1" customFormat="1">
      <c r="B269" s="33"/>
      <c r="D269" s="150" t="s">
        <v>180</v>
      </c>
      <c r="F269" s="151" t="s">
        <v>446</v>
      </c>
      <c r="I269" s="152"/>
      <c r="L269" s="33"/>
      <c r="M269" s="153"/>
      <c r="T269" s="57"/>
      <c r="AT269" s="17" t="s">
        <v>180</v>
      </c>
      <c r="AU269" s="17" t="s">
        <v>98</v>
      </c>
    </row>
    <row r="270" spans="2:65" s="1" customFormat="1" ht="16.5" customHeight="1">
      <c r="B270" s="33"/>
      <c r="C270" s="162" t="s">
        <v>448</v>
      </c>
      <c r="D270" s="162" t="s">
        <v>250</v>
      </c>
      <c r="E270" s="163" t="s">
        <v>673</v>
      </c>
      <c r="F270" s="164" t="s">
        <v>674</v>
      </c>
      <c r="G270" s="165" t="s">
        <v>382</v>
      </c>
      <c r="H270" s="166">
        <v>3</v>
      </c>
      <c r="I270" s="167"/>
      <c r="J270" s="168">
        <f>ROUND(I270*H270,2)</f>
        <v>0</v>
      </c>
      <c r="K270" s="164" t="s">
        <v>177</v>
      </c>
      <c r="L270" s="169"/>
      <c r="M270" s="170" t="s">
        <v>1</v>
      </c>
      <c r="N270" s="171" t="s">
        <v>50</v>
      </c>
      <c r="P270" s="146">
        <f>O270*H270</f>
        <v>0</v>
      </c>
      <c r="Q270" s="146">
        <v>4.0000000000000001E-3</v>
      </c>
      <c r="R270" s="146">
        <f>Q270*H270</f>
        <v>1.2E-2</v>
      </c>
      <c r="S270" s="146">
        <v>0</v>
      </c>
      <c r="T270" s="147">
        <f>S270*H270</f>
        <v>0</v>
      </c>
      <c r="AR270" s="148" t="s">
        <v>219</v>
      </c>
      <c r="AT270" s="148" t="s">
        <v>250</v>
      </c>
      <c r="AU270" s="148" t="s">
        <v>98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92</v>
      </c>
      <c r="BK270" s="149">
        <f>ROUND(I270*H270,2)</f>
        <v>0</v>
      </c>
      <c r="BL270" s="17" t="s">
        <v>178</v>
      </c>
      <c r="BM270" s="148" t="s">
        <v>675</v>
      </c>
    </row>
    <row r="271" spans="2:65" s="1" customFormat="1">
      <c r="B271" s="33"/>
      <c r="D271" s="150" t="s">
        <v>180</v>
      </c>
      <c r="F271" s="151" t="s">
        <v>674</v>
      </c>
      <c r="I271" s="152"/>
      <c r="L271" s="33"/>
      <c r="M271" s="153"/>
      <c r="T271" s="57"/>
      <c r="AT271" s="17" t="s">
        <v>180</v>
      </c>
      <c r="AU271" s="17" t="s">
        <v>98</v>
      </c>
    </row>
    <row r="272" spans="2:65" s="1" customFormat="1" ht="24.15" customHeight="1">
      <c r="B272" s="33"/>
      <c r="C272" s="162" t="s">
        <v>452</v>
      </c>
      <c r="D272" s="162" t="s">
        <v>250</v>
      </c>
      <c r="E272" s="163" t="s">
        <v>449</v>
      </c>
      <c r="F272" s="164" t="s">
        <v>450</v>
      </c>
      <c r="G272" s="165" t="s">
        <v>382</v>
      </c>
      <c r="H272" s="166">
        <v>2</v>
      </c>
      <c r="I272" s="167"/>
      <c r="J272" s="168">
        <f>ROUND(I272*H272,2)</f>
        <v>0</v>
      </c>
      <c r="K272" s="164" t="s">
        <v>177</v>
      </c>
      <c r="L272" s="169"/>
      <c r="M272" s="170" t="s">
        <v>1</v>
      </c>
      <c r="N272" s="171" t="s">
        <v>50</v>
      </c>
      <c r="P272" s="146">
        <f>O272*H272</f>
        <v>0</v>
      </c>
      <c r="Q272" s="146">
        <v>2.5999999999999999E-3</v>
      </c>
      <c r="R272" s="146">
        <f>Q272*H272</f>
        <v>5.1999999999999998E-3</v>
      </c>
      <c r="S272" s="146">
        <v>0</v>
      </c>
      <c r="T272" s="147">
        <f>S272*H272</f>
        <v>0</v>
      </c>
      <c r="AR272" s="148" t="s">
        <v>219</v>
      </c>
      <c r="AT272" s="148" t="s">
        <v>250</v>
      </c>
      <c r="AU272" s="148" t="s">
        <v>98</v>
      </c>
      <c r="AY272" s="17" t="s">
        <v>171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92</v>
      </c>
      <c r="BK272" s="149">
        <f>ROUND(I272*H272,2)</f>
        <v>0</v>
      </c>
      <c r="BL272" s="17" t="s">
        <v>178</v>
      </c>
      <c r="BM272" s="148" t="s">
        <v>676</v>
      </c>
    </row>
    <row r="273" spans="2:65" s="1" customFormat="1" ht="19.2">
      <c r="B273" s="33"/>
      <c r="D273" s="150" t="s">
        <v>180</v>
      </c>
      <c r="F273" s="151" t="s">
        <v>450</v>
      </c>
      <c r="I273" s="152"/>
      <c r="L273" s="33"/>
      <c r="M273" s="153"/>
      <c r="T273" s="57"/>
      <c r="AT273" s="17" t="s">
        <v>180</v>
      </c>
      <c r="AU273" s="17" t="s">
        <v>98</v>
      </c>
    </row>
    <row r="274" spans="2:65" s="1" customFormat="1" ht="24.15" customHeight="1">
      <c r="B274" s="33"/>
      <c r="C274" s="137" t="s">
        <v>457</v>
      </c>
      <c r="D274" s="137" t="s">
        <v>173</v>
      </c>
      <c r="E274" s="138" t="s">
        <v>453</v>
      </c>
      <c r="F274" s="139" t="s">
        <v>454</v>
      </c>
      <c r="G274" s="140" t="s">
        <v>382</v>
      </c>
      <c r="H274" s="141">
        <v>7</v>
      </c>
      <c r="I274" s="142"/>
      <c r="J274" s="143">
        <f>ROUND(I274*H274,2)</f>
        <v>0</v>
      </c>
      <c r="K274" s="139" t="s">
        <v>177</v>
      </c>
      <c r="L274" s="33"/>
      <c r="M274" s="144" t="s">
        <v>1</v>
      </c>
      <c r="N274" s="145" t="s">
        <v>50</v>
      </c>
      <c r="P274" s="146">
        <f>O274*H274</f>
        <v>0</v>
      </c>
      <c r="Q274" s="146">
        <v>0.11241</v>
      </c>
      <c r="R274" s="146">
        <f>Q274*H274</f>
        <v>0.78686999999999996</v>
      </c>
      <c r="S274" s="146">
        <v>0</v>
      </c>
      <c r="T274" s="147">
        <f>S274*H274</f>
        <v>0</v>
      </c>
      <c r="AR274" s="148" t="s">
        <v>178</v>
      </c>
      <c r="AT274" s="148" t="s">
        <v>173</v>
      </c>
      <c r="AU274" s="148" t="s">
        <v>98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92</v>
      </c>
      <c r="BK274" s="149">
        <f>ROUND(I274*H274,2)</f>
        <v>0</v>
      </c>
      <c r="BL274" s="17" t="s">
        <v>178</v>
      </c>
      <c r="BM274" s="148" t="s">
        <v>677</v>
      </c>
    </row>
    <row r="275" spans="2:65" s="1" customFormat="1" ht="19.2">
      <c r="B275" s="33"/>
      <c r="D275" s="150" t="s">
        <v>180</v>
      </c>
      <c r="F275" s="151" t="s">
        <v>456</v>
      </c>
      <c r="I275" s="152"/>
      <c r="L275" s="33"/>
      <c r="M275" s="153"/>
      <c r="T275" s="57"/>
      <c r="AT275" s="17" t="s">
        <v>180</v>
      </c>
      <c r="AU275" s="17" t="s">
        <v>98</v>
      </c>
    </row>
    <row r="276" spans="2:65" s="1" customFormat="1" ht="21.75" customHeight="1">
      <c r="B276" s="33"/>
      <c r="C276" s="162" t="s">
        <v>461</v>
      </c>
      <c r="D276" s="162" t="s">
        <v>250</v>
      </c>
      <c r="E276" s="163" t="s">
        <v>458</v>
      </c>
      <c r="F276" s="164" t="s">
        <v>459</v>
      </c>
      <c r="G276" s="165" t="s">
        <v>382</v>
      </c>
      <c r="H276" s="166">
        <v>7</v>
      </c>
      <c r="I276" s="167"/>
      <c r="J276" s="168">
        <f>ROUND(I276*H276,2)</f>
        <v>0</v>
      </c>
      <c r="K276" s="164" t="s">
        <v>177</v>
      </c>
      <c r="L276" s="169"/>
      <c r="M276" s="170" t="s">
        <v>1</v>
      </c>
      <c r="N276" s="171" t="s">
        <v>50</v>
      </c>
      <c r="P276" s="146">
        <f>O276*H276</f>
        <v>0</v>
      </c>
      <c r="Q276" s="146">
        <v>6.1000000000000004E-3</v>
      </c>
      <c r="R276" s="146">
        <f>Q276*H276</f>
        <v>4.2700000000000002E-2</v>
      </c>
      <c r="S276" s="146">
        <v>0</v>
      </c>
      <c r="T276" s="147">
        <f>S276*H276</f>
        <v>0</v>
      </c>
      <c r="AR276" s="148" t="s">
        <v>219</v>
      </c>
      <c r="AT276" s="148" t="s">
        <v>250</v>
      </c>
      <c r="AU276" s="148" t="s">
        <v>98</v>
      </c>
      <c r="AY276" s="17" t="s">
        <v>171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92</v>
      </c>
      <c r="BK276" s="149">
        <f>ROUND(I276*H276,2)</f>
        <v>0</v>
      </c>
      <c r="BL276" s="17" t="s">
        <v>178</v>
      </c>
      <c r="BM276" s="148" t="s">
        <v>678</v>
      </c>
    </row>
    <row r="277" spans="2:65" s="1" customFormat="1">
      <c r="B277" s="33"/>
      <c r="D277" s="150" t="s">
        <v>180</v>
      </c>
      <c r="F277" s="151" t="s">
        <v>459</v>
      </c>
      <c r="I277" s="152"/>
      <c r="L277" s="33"/>
      <c r="M277" s="153"/>
      <c r="T277" s="57"/>
      <c r="AT277" s="17" t="s">
        <v>180</v>
      </c>
      <c r="AU277" s="17" t="s">
        <v>98</v>
      </c>
    </row>
    <row r="278" spans="2:65" s="1" customFormat="1" ht="16.5" customHeight="1">
      <c r="B278" s="33"/>
      <c r="C278" s="162" t="s">
        <v>465</v>
      </c>
      <c r="D278" s="162" t="s">
        <v>250</v>
      </c>
      <c r="E278" s="163" t="s">
        <v>462</v>
      </c>
      <c r="F278" s="164" t="s">
        <v>463</v>
      </c>
      <c r="G278" s="165" t="s">
        <v>382</v>
      </c>
      <c r="H278" s="166">
        <v>7</v>
      </c>
      <c r="I278" s="167"/>
      <c r="J278" s="168">
        <f>ROUND(I278*H278,2)</f>
        <v>0</v>
      </c>
      <c r="K278" s="164" t="s">
        <v>177</v>
      </c>
      <c r="L278" s="169"/>
      <c r="M278" s="170" t="s">
        <v>1</v>
      </c>
      <c r="N278" s="171" t="s">
        <v>50</v>
      </c>
      <c r="P278" s="146">
        <f>O278*H278</f>
        <v>0</v>
      </c>
      <c r="Q278" s="146">
        <v>1E-4</v>
      </c>
      <c r="R278" s="146">
        <f>Q278*H278</f>
        <v>6.9999999999999999E-4</v>
      </c>
      <c r="S278" s="146">
        <v>0</v>
      </c>
      <c r="T278" s="147">
        <f>S278*H278</f>
        <v>0</v>
      </c>
      <c r="AR278" s="148" t="s">
        <v>219</v>
      </c>
      <c r="AT278" s="148" t="s">
        <v>250</v>
      </c>
      <c r="AU278" s="148" t="s">
        <v>98</v>
      </c>
      <c r="AY278" s="17" t="s">
        <v>171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92</v>
      </c>
      <c r="BK278" s="149">
        <f>ROUND(I278*H278,2)</f>
        <v>0</v>
      </c>
      <c r="BL278" s="17" t="s">
        <v>178</v>
      </c>
      <c r="BM278" s="148" t="s">
        <v>679</v>
      </c>
    </row>
    <row r="279" spans="2:65" s="1" customFormat="1">
      <c r="B279" s="33"/>
      <c r="D279" s="150" t="s">
        <v>180</v>
      </c>
      <c r="F279" s="151" t="s">
        <v>463</v>
      </c>
      <c r="I279" s="152"/>
      <c r="L279" s="33"/>
      <c r="M279" s="153"/>
      <c r="T279" s="57"/>
      <c r="AT279" s="17" t="s">
        <v>180</v>
      </c>
      <c r="AU279" s="17" t="s">
        <v>98</v>
      </c>
    </row>
    <row r="280" spans="2:65" s="1" customFormat="1" ht="21.75" customHeight="1">
      <c r="B280" s="33"/>
      <c r="C280" s="162" t="s">
        <v>469</v>
      </c>
      <c r="D280" s="162" t="s">
        <v>250</v>
      </c>
      <c r="E280" s="163" t="s">
        <v>466</v>
      </c>
      <c r="F280" s="164" t="s">
        <v>467</v>
      </c>
      <c r="G280" s="165" t="s">
        <v>382</v>
      </c>
      <c r="H280" s="166">
        <v>21</v>
      </c>
      <c r="I280" s="167"/>
      <c r="J280" s="168">
        <f>ROUND(I280*H280,2)</f>
        <v>0</v>
      </c>
      <c r="K280" s="164" t="s">
        <v>177</v>
      </c>
      <c r="L280" s="169"/>
      <c r="M280" s="170" t="s">
        <v>1</v>
      </c>
      <c r="N280" s="171" t="s">
        <v>50</v>
      </c>
      <c r="P280" s="146">
        <f>O280*H280</f>
        <v>0</v>
      </c>
      <c r="Q280" s="146">
        <v>3.5E-4</v>
      </c>
      <c r="R280" s="146">
        <f>Q280*H280</f>
        <v>7.3499999999999998E-3</v>
      </c>
      <c r="S280" s="146">
        <v>0</v>
      </c>
      <c r="T280" s="147">
        <f>S280*H280</f>
        <v>0</v>
      </c>
      <c r="AR280" s="148" t="s">
        <v>219</v>
      </c>
      <c r="AT280" s="148" t="s">
        <v>250</v>
      </c>
      <c r="AU280" s="148" t="s">
        <v>98</v>
      </c>
      <c r="AY280" s="17" t="s">
        <v>171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92</v>
      </c>
      <c r="BK280" s="149">
        <f>ROUND(I280*H280,2)</f>
        <v>0</v>
      </c>
      <c r="BL280" s="17" t="s">
        <v>178</v>
      </c>
      <c r="BM280" s="148" t="s">
        <v>680</v>
      </c>
    </row>
    <row r="281" spans="2:65" s="1" customFormat="1">
      <c r="B281" s="33"/>
      <c r="D281" s="150" t="s">
        <v>180</v>
      </c>
      <c r="F281" s="151" t="s">
        <v>467</v>
      </c>
      <c r="I281" s="152"/>
      <c r="L281" s="33"/>
      <c r="M281" s="153"/>
      <c r="T281" s="57"/>
      <c r="AT281" s="17" t="s">
        <v>180</v>
      </c>
      <c r="AU281" s="17" t="s">
        <v>98</v>
      </c>
    </row>
    <row r="282" spans="2:65" s="1" customFormat="1" ht="24.15" customHeight="1">
      <c r="B282" s="33"/>
      <c r="C282" s="137" t="s">
        <v>475</v>
      </c>
      <c r="D282" s="137" t="s">
        <v>173</v>
      </c>
      <c r="E282" s="138" t="s">
        <v>470</v>
      </c>
      <c r="F282" s="139" t="s">
        <v>471</v>
      </c>
      <c r="G282" s="140" t="s">
        <v>197</v>
      </c>
      <c r="H282" s="141">
        <v>441</v>
      </c>
      <c r="I282" s="142"/>
      <c r="J282" s="143">
        <f>ROUND(I282*H282,2)</f>
        <v>0</v>
      </c>
      <c r="K282" s="139" t="s">
        <v>177</v>
      </c>
      <c r="L282" s="33"/>
      <c r="M282" s="144" t="s">
        <v>1</v>
      </c>
      <c r="N282" s="145" t="s">
        <v>50</v>
      </c>
      <c r="P282" s="146">
        <f>O282*H282</f>
        <v>0</v>
      </c>
      <c r="Q282" s="146">
        <v>8.9779999999999999E-2</v>
      </c>
      <c r="R282" s="146">
        <f>Q282*H282</f>
        <v>39.592979999999997</v>
      </c>
      <c r="S282" s="146">
        <v>0</v>
      </c>
      <c r="T282" s="147">
        <f>S282*H282</f>
        <v>0</v>
      </c>
      <c r="AR282" s="148" t="s">
        <v>178</v>
      </c>
      <c r="AT282" s="148" t="s">
        <v>173</v>
      </c>
      <c r="AU282" s="148" t="s">
        <v>98</v>
      </c>
      <c r="AY282" s="17" t="s">
        <v>171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92</v>
      </c>
      <c r="BK282" s="149">
        <f>ROUND(I282*H282,2)</f>
        <v>0</v>
      </c>
      <c r="BL282" s="17" t="s">
        <v>178</v>
      </c>
      <c r="BM282" s="148" t="s">
        <v>681</v>
      </c>
    </row>
    <row r="283" spans="2:65" s="1" customFormat="1" ht="38.4">
      <c r="B283" s="33"/>
      <c r="D283" s="150" t="s">
        <v>180</v>
      </c>
      <c r="F283" s="151" t="s">
        <v>473</v>
      </c>
      <c r="I283" s="152"/>
      <c r="L283" s="33"/>
      <c r="M283" s="153"/>
      <c r="T283" s="57"/>
      <c r="AT283" s="17" t="s">
        <v>180</v>
      </c>
      <c r="AU283" s="17" t="s">
        <v>98</v>
      </c>
    </row>
    <row r="284" spans="2:65" s="12" customFormat="1">
      <c r="B284" s="154"/>
      <c r="D284" s="150" t="s">
        <v>182</v>
      </c>
      <c r="E284" s="155" t="s">
        <v>1</v>
      </c>
      <c r="F284" s="156" t="s">
        <v>682</v>
      </c>
      <c r="H284" s="157">
        <v>441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92</v>
      </c>
      <c r="AY284" s="155" t="s">
        <v>171</v>
      </c>
    </row>
    <row r="285" spans="2:65" s="1" customFormat="1" ht="16.5" customHeight="1">
      <c r="B285" s="33"/>
      <c r="C285" s="162" t="s">
        <v>481</v>
      </c>
      <c r="D285" s="162" t="s">
        <v>250</v>
      </c>
      <c r="E285" s="163" t="s">
        <v>476</v>
      </c>
      <c r="F285" s="164" t="s">
        <v>477</v>
      </c>
      <c r="G285" s="165" t="s">
        <v>176</v>
      </c>
      <c r="H285" s="166">
        <v>44.1</v>
      </c>
      <c r="I285" s="167"/>
      <c r="J285" s="168">
        <f>ROUND(I285*H285,2)</f>
        <v>0</v>
      </c>
      <c r="K285" s="164" t="s">
        <v>177</v>
      </c>
      <c r="L285" s="169"/>
      <c r="M285" s="170" t="s">
        <v>1</v>
      </c>
      <c r="N285" s="171" t="s">
        <v>50</v>
      </c>
      <c r="P285" s="146">
        <f>O285*H285</f>
        <v>0</v>
      </c>
      <c r="Q285" s="146">
        <v>0.222</v>
      </c>
      <c r="R285" s="146">
        <f>Q285*H285</f>
        <v>9.7902000000000005</v>
      </c>
      <c r="S285" s="146">
        <v>0</v>
      </c>
      <c r="T285" s="147">
        <f>S285*H285</f>
        <v>0</v>
      </c>
      <c r="AR285" s="148" t="s">
        <v>219</v>
      </c>
      <c r="AT285" s="148" t="s">
        <v>250</v>
      </c>
      <c r="AU285" s="148" t="s">
        <v>98</v>
      </c>
      <c r="AY285" s="17" t="s">
        <v>171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92</v>
      </c>
      <c r="BK285" s="149">
        <f>ROUND(I285*H285,2)</f>
        <v>0</v>
      </c>
      <c r="BL285" s="17" t="s">
        <v>178</v>
      </c>
      <c r="BM285" s="148" t="s">
        <v>683</v>
      </c>
    </row>
    <row r="286" spans="2:65" s="1" customFormat="1">
      <c r="B286" s="33"/>
      <c r="D286" s="150" t="s">
        <v>180</v>
      </c>
      <c r="F286" s="151" t="s">
        <v>477</v>
      </c>
      <c r="I286" s="152"/>
      <c r="L286" s="33"/>
      <c r="M286" s="153"/>
      <c r="T286" s="57"/>
      <c r="AT286" s="17" t="s">
        <v>180</v>
      </c>
      <c r="AU286" s="17" t="s">
        <v>98</v>
      </c>
    </row>
    <row r="287" spans="2:65" s="12" customFormat="1">
      <c r="B287" s="154"/>
      <c r="D287" s="150" t="s">
        <v>182</v>
      </c>
      <c r="E287" s="155" t="s">
        <v>1</v>
      </c>
      <c r="F287" s="156" t="s">
        <v>684</v>
      </c>
      <c r="H287" s="157">
        <v>44.1</v>
      </c>
      <c r="I287" s="158"/>
      <c r="L287" s="154"/>
      <c r="M287" s="159"/>
      <c r="T287" s="160"/>
      <c r="AT287" s="155" t="s">
        <v>182</v>
      </c>
      <c r="AU287" s="155" t="s">
        <v>98</v>
      </c>
      <c r="AV287" s="12" t="s">
        <v>98</v>
      </c>
      <c r="AW287" s="12" t="s">
        <v>40</v>
      </c>
      <c r="AX287" s="12" t="s">
        <v>92</v>
      </c>
      <c r="AY287" s="155" t="s">
        <v>171</v>
      </c>
    </row>
    <row r="288" spans="2:65" s="1" customFormat="1" ht="33" customHeight="1">
      <c r="B288" s="33"/>
      <c r="C288" s="137" t="s">
        <v>488</v>
      </c>
      <c r="D288" s="137" t="s">
        <v>173</v>
      </c>
      <c r="E288" s="138" t="s">
        <v>482</v>
      </c>
      <c r="F288" s="139" t="s">
        <v>483</v>
      </c>
      <c r="G288" s="140" t="s">
        <v>197</v>
      </c>
      <c r="H288" s="141">
        <v>264</v>
      </c>
      <c r="I288" s="142"/>
      <c r="J288" s="143">
        <f>ROUND(I288*H288,2)</f>
        <v>0</v>
      </c>
      <c r="K288" s="139" t="s">
        <v>177</v>
      </c>
      <c r="L288" s="33"/>
      <c r="M288" s="144" t="s">
        <v>1</v>
      </c>
      <c r="N288" s="145" t="s">
        <v>50</v>
      </c>
      <c r="P288" s="146">
        <f>O288*H288</f>
        <v>0</v>
      </c>
      <c r="Q288" s="146">
        <v>0.1295</v>
      </c>
      <c r="R288" s="146">
        <f>Q288*H288</f>
        <v>34.188000000000002</v>
      </c>
      <c r="S288" s="146">
        <v>0</v>
      </c>
      <c r="T288" s="147">
        <f>S288*H288</f>
        <v>0</v>
      </c>
      <c r="AR288" s="148" t="s">
        <v>178</v>
      </c>
      <c r="AT288" s="148" t="s">
        <v>173</v>
      </c>
      <c r="AU288" s="148" t="s">
        <v>98</v>
      </c>
      <c r="AY288" s="17" t="s">
        <v>171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92</v>
      </c>
      <c r="BK288" s="149">
        <f>ROUND(I288*H288,2)</f>
        <v>0</v>
      </c>
      <c r="BL288" s="17" t="s">
        <v>178</v>
      </c>
      <c r="BM288" s="148" t="s">
        <v>685</v>
      </c>
    </row>
    <row r="289" spans="2:65" s="1" customFormat="1" ht="38.4">
      <c r="B289" s="33"/>
      <c r="D289" s="150" t="s">
        <v>180</v>
      </c>
      <c r="F289" s="151" t="s">
        <v>485</v>
      </c>
      <c r="I289" s="152"/>
      <c r="L289" s="33"/>
      <c r="M289" s="153"/>
      <c r="T289" s="57"/>
      <c r="AT289" s="17" t="s">
        <v>180</v>
      </c>
      <c r="AU289" s="17" t="s">
        <v>98</v>
      </c>
    </row>
    <row r="290" spans="2:65" s="1" customFormat="1" ht="19.2">
      <c r="B290" s="33"/>
      <c r="D290" s="150" t="s">
        <v>188</v>
      </c>
      <c r="F290" s="161" t="s">
        <v>486</v>
      </c>
      <c r="I290" s="152"/>
      <c r="L290" s="33"/>
      <c r="M290" s="153"/>
      <c r="T290" s="57"/>
      <c r="AT290" s="17" t="s">
        <v>188</v>
      </c>
      <c r="AU290" s="17" t="s">
        <v>98</v>
      </c>
    </row>
    <row r="291" spans="2:65" s="12" customFormat="1">
      <c r="B291" s="154"/>
      <c r="D291" s="150" t="s">
        <v>182</v>
      </c>
      <c r="E291" s="155" t="s">
        <v>1</v>
      </c>
      <c r="F291" s="156" t="s">
        <v>686</v>
      </c>
      <c r="H291" s="157">
        <v>264</v>
      </c>
      <c r="I291" s="158"/>
      <c r="L291" s="154"/>
      <c r="M291" s="159"/>
      <c r="T291" s="160"/>
      <c r="AT291" s="155" t="s">
        <v>182</v>
      </c>
      <c r="AU291" s="155" t="s">
        <v>98</v>
      </c>
      <c r="AV291" s="12" t="s">
        <v>98</v>
      </c>
      <c r="AW291" s="12" t="s">
        <v>40</v>
      </c>
      <c r="AX291" s="12" t="s">
        <v>92</v>
      </c>
      <c r="AY291" s="155" t="s">
        <v>171</v>
      </c>
    </row>
    <row r="292" spans="2:65" s="1" customFormat="1" ht="16.5" customHeight="1">
      <c r="B292" s="33"/>
      <c r="C292" s="162" t="s">
        <v>493</v>
      </c>
      <c r="D292" s="162" t="s">
        <v>250</v>
      </c>
      <c r="E292" s="163" t="s">
        <v>489</v>
      </c>
      <c r="F292" s="164" t="s">
        <v>490</v>
      </c>
      <c r="G292" s="165" t="s">
        <v>197</v>
      </c>
      <c r="H292" s="166">
        <v>269.27999999999997</v>
      </c>
      <c r="I292" s="167"/>
      <c r="J292" s="168">
        <f>ROUND(I292*H292,2)</f>
        <v>0</v>
      </c>
      <c r="K292" s="164" t="s">
        <v>177</v>
      </c>
      <c r="L292" s="169"/>
      <c r="M292" s="170" t="s">
        <v>1</v>
      </c>
      <c r="N292" s="171" t="s">
        <v>50</v>
      </c>
      <c r="P292" s="146">
        <f>O292*H292</f>
        <v>0</v>
      </c>
      <c r="Q292" s="146">
        <v>4.4999999999999998E-2</v>
      </c>
      <c r="R292" s="146">
        <f>Q292*H292</f>
        <v>12.117599999999998</v>
      </c>
      <c r="S292" s="146">
        <v>0</v>
      </c>
      <c r="T292" s="147">
        <f>S292*H292</f>
        <v>0</v>
      </c>
      <c r="AR292" s="148" t="s">
        <v>219</v>
      </c>
      <c r="AT292" s="148" t="s">
        <v>250</v>
      </c>
      <c r="AU292" s="148" t="s">
        <v>98</v>
      </c>
      <c r="AY292" s="17" t="s">
        <v>171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92</v>
      </c>
      <c r="BK292" s="149">
        <f>ROUND(I292*H292,2)</f>
        <v>0</v>
      </c>
      <c r="BL292" s="17" t="s">
        <v>178</v>
      </c>
      <c r="BM292" s="148" t="s">
        <v>687</v>
      </c>
    </row>
    <row r="293" spans="2:65" s="1" customFormat="1">
      <c r="B293" s="33"/>
      <c r="D293" s="150" t="s">
        <v>180</v>
      </c>
      <c r="F293" s="151" t="s">
        <v>490</v>
      </c>
      <c r="I293" s="152"/>
      <c r="L293" s="33"/>
      <c r="M293" s="153"/>
      <c r="T293" s="57"/>
      <c r="AT293" s="17" t="s">
        <v>180</v>
      </c>
      <c r="AU293" s="17" t="s">
        <v>98</v>
      </c>
    </row>
    <row r="294" spans="2:65" s="12" customFormat="1">
      <c r="B294" s="154"/>
      <c r="D294" s="150" t="s">
        <v>182</v>
      </c>
      <c r="E294" s="155" t="s">
        <v>1</v>
      </c>
      <c r="F294" s="156" t="s">
        <v>688</v>
      </c>
      <c r="H294" s="157">
        <v>269.27999999999997</v>
      </c>
      <c r="I294" s="158"/>
      <c r="L294" s="154"/>
      <c r="M294" s="159"/>
      <c r="T294" s="160"/>
      <c r="AT294" s="155" t="s">
        <v>182</v>
      </c>
      <c r="AU294" s="155" t="s">
        <v>98</v>
      </c>
      <c r="AV294" s="12" t="s">
        <v>98</v>
      </c>
      <c r="AW294" s="12" t="s">
        <v>40</v>
      </c>
      <c r="AX294" s="12" t="s">
        <v>92</v>
      </c>
      <c r="AY294" s="155" t="s">
        <v>171</v>
      </c>
    </row>
    <row r="295" spans="2:65" s="1" customFormat="1" ht="24.15" customHeight="1">
      <c r="B295" s="33"/>
      <c r="C295" s="137" t="s">
        <v>499</v>
      </c>
      <c r="D295" s="137" t="s">
        <v>173</v>
      </c>
      <c r="E295" s="138" t="s">
        <v>494</v>
      </c>
      <c r="F295" s="139" t="s">
        <v>495</v>
      </c>
      <c r="G295" s="140" t="s">
        <v>197</v>
      </c>
      <c r="H295" s="141">
        <v>20</v>
      </c>
      <c r="I295" s="142"/>
      <c r="J295" s="143">
        <f>ROUND(I295*H295,2)</f>
        <v>0</v>
      </c>
      <c r="K295" s="139" t="s">
        <v>177</v>
      </c>
      <c r="L295" s="33"/>
      <c r="M295" s="144" t="s">
        <v>1</v>
      </c>
      <c r="N295" s="145" t="s">
        <v>50</v>
      </c>
      <c r="P295" s="146">
        <f>O295*H295</f>
        <v>0</v>
      </c>
      <c r="Q295" s="146">
        <v>0.14066999999999999</v>
      </c>
      <c r="R295" s="146">
        <f>Q295*H295</f>
        <v>2.8133999999999997</v>
      </c>
      <c r="S295" s="146">
        <v>0</v>
      </c>
      <c r="T295" s="147">
        <f>S295*H295</f>
        <v>0</v>
      </c>
      <c r="AR295" s="148" t="s">
        <v>178</v>
      </c>
      <c r="AT295" s="148" t="s">
        <v>173</v>
      </c>
      <c r="AU295" s="148" t="s">
        <v>98</v>
      </c>
      <c r="AY295" s="17" t="s">
        <v>171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7" t="s">
        <v>92</v>
      </c>
      <c r="BK295" s="149">
        <f>ROUND(I295*H295,2)</f>
        <v>0</v>
      </c>
      <c r="BL295" s="17" t="s">
        <v>178</v>
      </c>
      <c r="BM295" s="148" t="s">
        <v>689</v>
      </c>
    </row>
    <row r="296" spans="2:65" s="1" customFormat="1" ht="28.8">
      <c r="B296" s="33"/>
      <c r="D296" s="150" t="s">
        <v>180</v>
      </c>
      <c r="F296" s="151" t="s">
        <v>497</v>
      </c>
      <c r="I296" s="152"/>
      <c r="L296" s="33"/>
      <c r="M296" s="153"/>
      <c r="T296" s="57"/>
      <c r="AT296" s="17" t="s">
        <v>180</v>
      </c>
      <c r="AU296" s="17" t="s">
        <v>98</v>
      </c>
    </row>
    <row r="297" spans="2:65" s="1" customFormat="1" ht="19.2">
      <c r="B297" s="33"/>
      <c r="D297" s="150" t="s">
        <v>188</v>
      </c>
      <c r="F297" s="161" t="s">
        <v>690</v>
      </c>
      <c r="I297" s="152"/>
      <c r="L297" s="33"/>
      <c r="M297" s="153"/>
      <c r="T297" s="57"/>
      <c r="AT297" s="17" t="s">
        <v>188</v>
      </c>
      <c r="AU297" s="17" t="s">
        <v>98</v>
      </c>
    </row>
    <row r="298" spans="2:65" s="1" customFormat="1" ht="21.75" customHeight="1">
      <c r="B298" s="33"/>
      <c r="C298" s="162" t="s">
        <v>505</v>
      </c>
      <c r="D298" s="162" t="s">
        <v>250</v>
      </c>
      <c r="E298" s="163" t="s">
        <v>500</v>
      </c>
      <c r="F298" s="164" t="s">
        <v>501</v>
      </c>
      <c r="G298" s="165" t="s">
        <v>197</v>
      </c>
      <c r="H298" s="166">
        <v>20.399999999999999</v>
      </c>
      <c r="I298" s="167"/>
      <c r="J298" s="168">
        <f>ROUND(I298*H298,2)</f>
        <v>0</v>
      </c>
      <c r="K298" s="164" t="s">
        <v>177</v>
      </c>
      <c r="L298" s="169"/>
      <c r="M298" s="170" t="s">
        <v>1</v>
      </c>
      <c r="N298" s="171" t="s">
        <v>50</v>
      </c>
      <c r="P298" s="146">
        <f>O298*H298</f>
        <v>0</v>
      </c>
      <c r="Q298" s="146">
        <v>6.5000000000000002E-2</v>
      </c>
      <c r="R298" s="146">
        <f>Q298*H298</f>
        <v>1.3259999999999998</v>
      </c>
      <c r="S298" s="146">
        <v>0</v>
      </c>
      <c r="T298" s="147">
        <f>S298*H298</f>
        <v>0</v>
      </c>
      <c r="AR298" s="148" t="s">
        <v>219</v>
      </c>
      <c r="AT298" s="148" t="s">
        <v>250</v>
      </c>
      <c r="AU298" s="148" t="s">
        <v>98</v>
      </c>
      <c r="AY298" s="17" t="s">
        <v>171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7" t="s">
        <v>92</v>
      </c>
      <c r="BK298" s="149">
        <f>ROUND(I298*H298,2)</f>
        <v>0</v>
      </c>
      <c r="BL298" s="17" t="s">
        <v>178</v>
      </c>
      <c r="BM298" s="148" t="s">
        <v>691</v>
      </c>
    </row>
    <row r="299" spans="2:65" s="1" customFormat="1">
      <c r="B299" s="33"/>
      <c r="D299" s="150" t="s">
        <v>180</v>
      </c>
      <c r="F299" s="151" t="s">
        <v>501</v>
      </c>
      <c r="I299" s="152"/>
      <c r="L299" s="33"/>
      <c r="M299" s="153"/>
      <c r="T299" s="57"/>
      <c r="AT299" s="17" t="s">
        <v>180</v>
      </c>
      <c r="AU299" s="17" t="s">
        <v>98</v>
      </c>
    </row>
    <row r="300" spans="2:65" s="12" customFormat="1">
      <c r="B300" s="154"/>
      <c r="D300" s="150" t="s">
        <v>182</v>
      </c>
      <c r="E300" s="155" t="s">
        <v>1</v>
      </c>
      <c r="F300" s="156" t="s">
        <v>692</v>
      </c>
      <c r="H300" s="157">
        <v>20.399999999999999</v>
      </c>
      <c r="I300" s="158"/>
      <c r="L300" s="154"/>
      <c r="M300" s="159"/>
      <c r="T300" s="160"/>
      <c r="AT300" s="155" t="s">
        <v>182</v>
      </c>
      <c r="AU300" s="155" t="s">
        <v>98</v>
      </c>
      <c r="AV300" s="12" t="s">
        <v>98</v>
      </c>
      <c r="AW300" s="12" t="s">
        <v>40</v>
      </c>
      <c r="AX300" s="12" t="s">
        <v>92</v>
      </c>
      <c r="AY300" s="155" t="s">
        <v>171</v>
      </c>
    </row>
    <row r="301" spans="2:65" s="1" customFormat="1" ht="24.15" customHeight="1">
      <c r="B301" s="33"/>
      <c r="C301" s="137" t="s">
        <v>510</v>
      </c>
      <c r="D301" s="137" t="s">
        <v>173</v>
      </c>
      <c r="E301" s="138" t="s">
        <v>506</v>
      </c>
      <c r="F301" s="139" t="s">
        <v>507</v>
      </c>
      <c r="G301" s="140" t="s">
        <v>197</v>
      </c>
      <c r="H301" s="141">
        <v>29</v>
      </c>
      <c r="I301" s="142"/>
      <c r="J301" s="143">
        <f>ROUND(I301*H301,2)</f>
        <v>0</v>
      </c>
      <c r="K301" s="139" t="s">
        <v>177</v>
      </c>
      <c r="L301" s="33"/>
      <c r="M301" s="144" t="s">
        <v>1</v>
      </c>
      <c r="N301" s="145" t="s">
        <v>50</v>
      </c>
      <c r="P301" s="146">
        <f>O301*H301</f>
        <v>0</v>
      </c>
      <c r="Q301" s="146">
        <v>6.0000000000000002E-5</v>
      </c>
      <c r="R301" s="146">
        <f>Q301*H301</f>
        <v>1.74E-3</v>
      </c>
      <c r="S301" s="146">
        <v>0</v>
      </c>
      <c r="T301" s="147">
        <f>S301*H301</f>
        <v>0</v>
      </c>
      <c r="AR301" s="148" t="s">
        <v>178</v>
      </c>
      <c r="AT301" s="148" t="s">
        <v>173</v>
      </c>
      <c r="AU301" s="148" t="s">
        <v>98</v>
      </c>
      <c r="AY301" s="17" t="s">
        <v>171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7" t="s">
        <v>92</v>
      </c>
      <c r="BK301" s="149">
        <f>ROUND(I301*H301,2)</f>
        <v>0</v>
      </c>
      <c r="BL301" s="17" t="s">
        <v>178</v>
      </c>
      <c r="BM301" s="148" t="s">
        <v>693</v>
      </c>
    </row>
    <row r="302" spans="2:65" s="1" customFormat="1" ht="38.4">
      <c r="B302" s="33"/>
      <c r="D302" s="150" t="s">
        <v>180</v>
      </c>
      <c r="F302" s="151" t="s">
        <v>509</v>
      </c>
      <c r="I302" s="152"/>
      <c r="L302" s="33"/>
      <c r="M302" s="153"/>
      <c r="T302" s="57"/>
      <c r="AT302" s="17" t="s">
        <v>180</v>
      </c>
      <c r="AU302" s="17" t="s">
        <v>98</v>
      </c>
    </row>
    <row r="303" spans="2:65" s="1" customFormat="1" ht="24.15" customHeight="1">
      <c r="B303" s="33"/>
      <c r="C303" s="137" t="s">
        <v>516</v>
      </c>
      <c r="D303" s="137" t="s">
        <v>173</v>
      </c>
      <c r="E303" s="138" t="s">
        <v>511</v>
      </c>
      <c r="F303" s="139" t="s">
        <v>512</v>
      </c>
      <c r="G303" s="140" t="s">
        <v>176</v>
      </c>
      <c r="H303" s="141">
        <v>1584</v>
      </c>
      <c r="I303" s="142"/>
      <c r="J303" s="143">
        <f>ROUND(I303*H303,2)</f>
        <v>0</v>
      </c>
      <c r="K303" s="139" t="s">
        <v>177</v>
      </c>
      <c r="L303" s="33"/>
      <c r="M303" s="144" t="s">
        <v>1</v>
      </c>
      <c r="N303" s="145" t="s">
        <v>50</v>
      </c>
      <c r="P303" s="146">
        <f>O303*H303</f>
        <v>0</v>
      </c>
      <c r="Q303" s="146">
        <v>6.0999999999999997E-4</v>
      </c>
      <c r="R303" s="146">
        <f>Q303*H303</f>
        <v>0.96623999999999999</v>
      </c>
      <c r="S303" s="146">
        <v>0</v>
      </c>
      <c r="T303" s="147">
        <f>S303*H303</f>
        <v>0</v>
      </c>
      <c r="AR303" s="148" t="s">
        <v>178</v>
      </c>
      <c r="AT303" s="148" t="s">
        <v>173</v>
      </c>
      <c r="AU303" s="148" t="s">
        <v>98</v>
      </c>
      <c r="AY303" s="17" t="s">
        <v>171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92</v>
      </c>
      <c r="BK303" s="149">
        <f>ROUND(I303*H303,2)</f>
        <v>0</v>
      </c>
      <c r="BL303" s="17" t="s">
        <v>178</v>
      </c>
      <c r="BM303" s="148" t="s">
        <v>694</v>
      </c>
    </row>
    <row r="304" spans="2:65" s="1" customFormat="1" ht="19.2">
      <c r="B304" s="33"/>
      <c r="D304" s="150" t="s">
        <v>180</v>
      </c>
      <c r="F304" s="151" t="s">
        <v>514</v>
      </c>
      <c r="I304" s="152"/>
      <c r="L304" s="33"/>
      <c r="M304" s="153"/>
      <c r="T304" s="57"/>
      <c r="AT304" s="17" t="s">
        <v>180</v>
      </c>
      <c r="AU304" s="17" t="s">
        <v>98</v>
      </c>
    </row>
    <row r="305" spans="2:65" s="12" customFormat="1">
      <c r="B305" s="154"/>
      <c r="D305" s="150" t="s">
        <v>182</v>
      </c>
      <c r="E305" s="155" t="s">
        <v>1</v>
      </c>
      <c r="F305" s="156" t="s">
        <v>695</v>
      </c>
      <c r="H305" s="157">
        <v>1584</v>
      </c>
      <c r="I305" s="158"/>
      <c r="L305" s="154"/>
      <c r="M305" s="159"/>
      <c r="T305" s="160"/>
      <c r="AT305" s="155" t="s">
        <v>182</v>
      </c>
      <c r="AU305" s="155" t="s">
        <v>98</v>
      </c>
      <c r="AV305" s="12" t="s">
        <v>98</v>
      </c>
      <c r="AW305" s="12" t="s">
        <v>40</v>
      </c>
      <c r="AX305" s="12" t="s">
        <v>92</v>
      </c>
      <c r="AY305" s="155" t="s">
        <v>171</v>
      </c>
    </row>
    <row r="306" spans="2:65" s="1" customFormat="1" ht="24.15" customHeight="1">
      <c r="B306" s="33"/>
      <c r="C306" s="137" t="s">
        <v>521</v>
      </c>
      <c r="D306" s="137" t="s">
        <v>173</v>
      </c>
      <c r="E306" s="138" t="s">
        <v>517</v>
      </c>
      <c r="F306" s="139" t="s">
        <v>518</v>
      </c>
      <c r="G306" s="140" t="s">
        <v>176</v>
      </c>
      <c r="H306" s="141">
        <v>1584</v>
      </c>
      <c r="I306" s="142"/>
      <c r="J306" s="143">
        <f>ROUND(I306*H306,2)</f>
        <v>0</v>
      </c>
      <c r="K306" s="139" t="s">
        <v>177</v>
      </c>
      <c r="L306" s="33"/>
      <c r="M306" s="144" t="s">
        <v>1</v>
      </c>
      <c r="N306" s="145" t="s">
        <v>50</v>
      </c>
      <c r="P306" s="146">
        <f>O306*H306</f>
        <v>0</v>
      </c>
      <c r="Q306" s="146">
        <v>4.6999999999999999E-4</v>
      </c>
      <c r="R306" s="146">
        <f>Q306*H306</f>
        <v>0.74448000000000003</v>
      </c>
      <c r="S306" s="146">
        <v>0</v>
      </c>
      <c r="T306" s="147">
        <f>S306*H306</f>
        <v>0</v>
      </c>
      <c r="AR306" s="148" t="s">
        <v>178</v>
      </c>
      <c r="AT306" s="148" t="s">
        <v>173</v>
      </c>
      <c r="AU306" s="148" t="s">
        <v>98</v>
      </c>
      <c r="AY306" s="17" t="s">
        <v>171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92</v>
      </c>
      <c r="BK306" s="149">
        <f>ROUND(I306*H306,2)</f>
        <v>0</v>
      </c>
      <c r="BL306" s="17" t="s">
        <v>178</v>
      </c>
      <c r="BM306" s="148" t="s">
        <v>696</v>
      </c>
    </row>
    <row r="307" spans="2:65" s="1" customFormat="1" ht="19.2">
      <c r="B307" s="33"/>
      <c r="D307" s="150" t="s">
        <v>180</v>
      </c>
      <c r="F307" s="151" t="s">
        <v>520</v>
      </c>
      <c r="I307" s="152"/>
      <c r="L307" s="33"/>
      <c r="M307" s="153"/>
      <c r="T307" s="57"/>
      <c r="AT307" s="17" t="s">
        <v>180</v>
      </c>
      <c r="AU307" s="17" t="s">
        <v>98</v>
      </c>
    </row>
    <row r="308" spans="2:65" s="12" customFormat="1">
      <c r="B308" s="154"/>
      <c r="D308" s="150" t="s">
        <v>182</v>
      </c>
      <c r="E308" s="155" t="s">
        <v>1</v>
      </c>
      <c r="F308" s="156" t="s">
        <v>695</v>
      </c>
      <c r="H308" s="157">
        <v>1584</v>
      </c>
      <c r="I308" s="158"/>
      <c r="L308" s="154"/>
      <c r="M308" s="159"/>
      <c r="T308" s="160"/>
      <c r="AT308" s="155" t="s">
        <v>182</v>
      </c>
      <c r="AU308" s="155" t="s">
        <v>98</v>
      </c>
      <c r="AV308" s="12" t="s">
        <v>98</v>
      </c>
      <c r="AW308" s="12" t="s">
        <v>40</v>
      </c>
      <c r="AX308" s="12" t="s">
        <v>92</v>
      </c>
      <c r="AY308" s="155" t="s">
        <v>171</v>
      </c>
    </row>
    <row r="309" spans="2:65" s="1" customFormat="1" ht="24.15" customHeight="1">
      <c r="B309" s="33"/>
      <c r="C309" s="137" t="s">
        <v>526</v>
      </c>
      <c r="D309" s="137" t="s">
        <v>173</v>
      </c>
      <c r="E309" s="138" t="s">
        <v>527</v>
      </c>
      <c r="F309" s="139" t="s">
        <v>528</v>
      </c>
      <c r="G309" s="140" t="s">
        <v>382</v>
      </c>
      <c r="H309" s="141">
        <v>12</v>
      </c>
      <c r="I309" s="142"/>
      <c r="J309" s="143">
        <f>ROUND(I309*H309,2)</f>
        <v>0</v>
      </c>
      <c r="K309" s="139" t="s">
        <v>177</v>
      </c>
      <c r="L309" s="33"/>
      <c r="M309" s="144" t="s">
        <v>1</v>
      </c>
      <c r="N309" s="145" t="s">
        <v>50</v>
      </c>
      <c r="P309" s="146">
        <f>O309*H309</f>
        <v>0</v>
      </c>
      <c r="Q309" s="146">
        <v>0</v>
      </c>
      <c r="R309" s="146">
        <f>Q309*H309</f>
        <v>0</v>
      </c>
      <c r="S309" s="146">
        <v>8.2000000000000003E-2</v>
      </c>
      <c r="T309" s="147">
        <f>S309*H309</f>
        <v>0.98399999999999999</v>
      </c>
      <c r="AR309" s="148" t="s">
        <v>178</v>
      </c>
      <c r="AT309" s="148" t="s">
        <v>173</v>
      </c>
      <c r="AU309" s="148" t="s">
        <v>98</v>
      </c>
      <c r="AY309" s="17" t="s">
        <v>171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92</v>
      </c>
      <c r="BK309" s="149">
        <f>ROUND(I309*H309,2)</f>
        <v>0</v>
      </c>
      <c r="BL309" s="17" t="s">
        <v>178</v>
      </c>
      <c r="BM309" s="148" t="s">
        <v>697</v>
      </c>
    </row>
    <row r="310" spans="2:65" s="1" customFormat="1" ht="38.4">
      <c r="B310" s="33"/>
      <c r="D310" s="150" t="s">
        <v>180</v>
      </c>
      <c r="F310" s="151" t="s">
        <v>530</v>
      </c>
      <c r="I310" s="152"/>
      <c r="L310" s="33"/>
      <c r="M310" s="153"/>
      <c r="T310" s="57"/>
      <c r="AT310" s="17" t="s">
        <v>180</v>
      </c>
      <c r="AU310" s="17" t="s">
        <v>98</v>
      </c>
    </row>
    <row r="311" spans="2:65" s="1" customFormat="1" ht="21.75" customHeight="1">
      <c r="B311" s="33"/>
      <c r="C311" s="137" t="s">
        <v>531</v>
      </c>
      <c r="D311" s="137" t="s">
        <v>173</v>
      </c>
      <c r="E311" s="138" t="s">
        <v>532</v>
      </c>
      <c r="F311" s="139" t="s">
        <v>533</v>
      </c>
      <c r="G311" s="140" t="s">
        <v>197</v>
      </c>
      <c r="H311" s="141">
        <v>449</v>
      </c>
      <c r="I311" s="142"/>
      <c r="J311" s="143">
        <f>ROUND(I311*H311,2)</f>
        <v>0</v>
      </c>
      <c r="K311" s="139" t="s">
        <v>177</v>
      </c>
      <c r="L311" s="33"/>
      <c r="M311" s="144" t="s">
        <v>1</v>
      </c>
      <c r="N311" s="145" t="s">
        <v>50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178</v>
      </c>
      <c r="AT311" s="148" t="s">
        <v>173</v>
      </c>
      <c r="AU311" s="148" t="s">
        <v>98</v>
      </c>
      <c r="AY311" s="17" t="s">
        <v>171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92</v>
      </c>
      <c r="BK311" s="149">
        <f>ROUND(I311*H311,2)</f>
        <v>0</v>
      </c>
      <c r="BL311" s="17" t="s">
        <v>178</v>
      </c>
      <c r="BM311" s="148" t="s">
        <v>698</v>
      </c>
    </row>
    <row r="312" spans="2:65" s="1" customFormat="1" ht="48">
      <c r="B312" s="33"/>
      <c r="D312" s="150" t="s">
        <v>180</v>
      </c>
      <c r="F312" s="151" t="s">
        <v>535</v>
      </c>
      <c r="I312" s="152"/>
      <c r="L312" s="33"/>
      <c r="M312" s="153"/>
      <c r="T312" s="57"/>
      <c r="AT312" s="17" t="s">
        <v>180</v>
      </c>
      <c r="AU312" s="17" t="s">
        <v>98</v>
      </c>
    </row>
    <row r="313" spans="2:65" s="1" customFormat="1" ht="19.2">
      <c r="B313" s="33"/>
      <c r="D313" s="150" t="s">
        <v>188</v>
      </c>
      <c r="F313" s="161" t="s">
        <v>536</v>
      </c>
      <c r="I313" s="152"/>
      <c r="L313" s="33"/>
      <c r="M313" s="153"/>
      <c r="T313" s="57"/>
      <c r="AT313" s="17" t="s">
        <v>188</v>
      </c>
      <c r="AU313" s="17" t="s">
        <v>98</v>
      </c>
    </row>
    <row r="314" spans="2:65" s="12" customFormat="1">
      <c r="B314" s="154"/>
      <c r="D314" s="150" t="s">
        <v>182</v>
      </c>
      <c r="E314" s="155" t="s">
        <v>1</v>
      </c>
      <c r="F314" s="156" t="s">
        <v>604</v>
      </c>
      <c r="H314" s="157">
        <v>449</v>
      </c>
      <c r="I314" s="158"/>
      <c r="L314" s="154"/>
      <c r="M314" s="159"/>
      <c r="T314" s="160"/>
      <c r="AT314" s="155" t="s">
        <v>182</v>
      </c>
      <c r="AU314" s="155" t="s">
        <v>98</v>
      </c>
      <c r="AV314" s="12" t="s">
        <v>98</v>
      </c>
      <c r="AW314" s="12" t="s">
        <v>40</v>
      </c>
      <c r="AX314" s="12" t="s">
        <v>92</v>
      </c>
      <c r="AY314" s="155" t="s">
        <v>171</v>
      </c>
    </row>
    <row r="315" spans="2:65" s="1" customFormat="1" ht="24.15" customHeight="1">
      <c r="B315" s="33"/>
      <c r="C315" s="137" t="s">
        <v>540</v>
      </c>
      <c r="D315" s="137" t="s">
        <v>173</v>
      </c>
      <c r="E315" s="138" t="s">
        <v>699</v>
      </c>
      <c r="F315" s="139" t="s">
        <v>700</v>
      </c>
      <c r="G315" s="140" t="s">
        <v>176</v>
      </c>
      <c r="H315" s="141">
        <v>50</v>
      </c>
      <c r="I315" s="142"/>
      <c r="J315" s="143">
        <f>ROUND(I315*H315,2)</f>
        <v>0</v>
      </c>
      <c r="K315" s="139" t="s">
        <v>177</v>
      </c>
      <c r="L315" s="33"/>
      <c r="M315" s="144" t="s">
        <v>1</v>
      </c>
      <c r="N315" s="145" t="s">
        <v>50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178</v>
      </c>
      <c r="AT315" s="148" t="s">
        <v>173</v>
      </c>
      <c r="AU315" s="148" t="s">
        <v>98</v>
      </c>
      <c r="AY315" s="17" t="s">
        <v>171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7" t="s">
        <v>92</v>
      </c>
      <c r="BK315" s="149">
        <f>ROUND(I315*H315,2)</f>
        <v>0</v>
      </c>
      <c r="BL315" s="17" t="s">
        <v>178</v>
      </c>
      <c r="BM315" s="148" t="s">
        <v>701</v>
      </c>
    </row>
    <row r="316" spans="2:65" s="1" customFormat="1" ht="57.6">
      <c r="B316" s="33"/>
      <c r="D316" s="150" t="s">
        <v>180</v>
      </c>
      <c r="F316" s="151" t="s">
        <v>702</v>
      </c>
      <c r="I316" s="152"/>
      <c r="L316" s="33"/>
      <c r="M316" s="153"/>
      <c r="T316" s="57"/>
      <c r="AT316" s="17" t="s">
        <v>180</v>
      </c>
      <c r="AU316" s="17" t="s">
        <v>98</v>
      </c>
    </row>
    <row r="317" spans="2:65" s="11" customFormat="1" ht="22.8" customHeight="1">
      <c r="B317" s="125"/>
      <c r="D317" s="126" t="s">
        <v>84</v>
      </c>
      <c r="E317" s="135" t="s">
        <v>538</v>
      </c>
      <c r="F317" s="135" t="s">
        <v>539</v>
      </c>
      <c r="I317" s="128"/>
      <c r="J317" s="136">
        <f>BK317</f>
        <v>0</v>
      </c>
      <c r="L317" s="125"/>
      <c r="M317" s="130"/>
      <c r="P317" s="131">
        <f>SUM(P318:P341)</f>
        <v>0</v>
      </c>
      <c r="R317" s="131">
        <f>SUM(R318:R341)</f>
        <v>0</v>
      </c>
      <c r="T317" s="132">
        <f>SUM(T318:T341)</f>
        <v>0</v>
      </c>
      <c r="AR317" s="126" t="s">
        <v>92</v>
      </c>
      <c r="AT317" s="133" t="s">
        <v>84</v>
      </c>
      <c r="AU317" s="133" t="s">
        <v>92</v>
      </c>
      <c r="AY317" s="126" t="s">
        <v>171</v>
      </c>
      <c r="BK317" s="134">
        <f>SUM(BK318:BK341)</f>
        <v>0</v>
      </c>
    </row>
    <row r="318" spans="2:65" s="1" customFormat="1" ht="21.75" customHeight="1">
      <c r="B318" s="33"/>
      <c r="C318" s="137" t="s">
        <v>547</v>
      </c>
      <c r="D318" s="137" t="s">
        <v>173</v>
      </c>
      <c r="E318" s="138" t="s">
        <v>541</v>
      </c>
      <c r="F318" s="139" t="s">
        <v>542</v>
      </c>
      <c r="G318" s="140" t="s">
        <v>253</v>
      </c>
      <c r="H318" s="141">
        <v>974.09900000000005</v>
      </c>
      <c r="I318" s="142"/>
      <c r="J318" s="143">
        <f>ROUND(I318*H318,2)</f>
        <v>0</v>
      </c>
      <c r="K318" s="139" t="s">
        <v>177</v>
      </c>
      <c r="L318" s="33"/>
      <c r="M318" s="144" t="s">
        <v>1</v>
      </c>
      <c r="N318" s="145" t="s">
        <v>50</v>
      </c>
      <c r="P318" s="146">
        <f>O318*H318</f>
        <v>0</v>
      </c>
      <c r="Q318" s="146">
        <v>0</v>
      </c>
      <c r="R318" s="146">
        <f>Q318*H318</f>
        <v>0</v>
      </c>
      <c r="S318" s="146">
        <v>0</v>
      </c>
      <c r="T318" s="147">
        <f>S318*H318</f>
        <v>0</v>
      </c>
      <c r="AR318" s="148" t="s">
        <v>178</v>
      </c>
      <c r="AT318" s="148" t="s">
        <v>173</v>
      </c>
      <c r="AU318" s="148" t="s">
        <v>98</v>
      </c>
      <c r="AY318" s="17" t="s">
        <v>171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7" t="s">
        <v>92</v>
      </c>
      <c r="BK318" s="149">
        <f>ROUND(I318*H318,2)</f>
        <v>0</v>
      </c>
      <c r="BL318" s="17" t="s">
        <v>178</v>
      </c>
      <c r="BM318" s="148" t="s">
        <v>703</v>
      </c>
    </row>
    <row r="319" spans="2:65" s="1" customFormat="1" ht="28.8">
      <c r="B319" s="33"/>
      <c r="D319" s="150" t="s">
        <v>180</v>
      </c>
      <c r="F319" s="151" t="s">
        <v>544</v>
      </c>
      <c r="I319" s="152"/>
      <c r="L319" s="33"/>
      <c r="M319" s="153"/>
      <c r="T319" s="57"/>
      <c r="AT319" s="17" t="s">
        <v>180</v>
      </c>
      <c r="AU319" s="17" t="s">
        <v>98</v>
      </c>
    </row>
    <row r="320" spans="2:65" s="12" customFormat="1">
      <c r="B320" s="154"/>
      <c r="D320" s="150" t="s">
        <v>182</v>
      </c>
      <c r="E320" s="155" t="s">
        <v>1</v>
      </c>
      <c r="F320" s="156" t="s">
        <v>704</v>
      </c>
      <c r="H320" s="157">
        <v>974.09900000000005</v>
      </c>
      <c r="I320" s="158"/>
      <c r="L320" s="154"/>
      <c r="M320" s="159"/>
      <c r="T320" s="160"/>
      <c r="AT320" s="155" t="s">
        <v>182</v>
      </c>
      <c r="AU320" s="155" t="s">
        <v>98</v>
      </c>
      <c r="AV320" s="12" t="s">
        <v>98</v>
      </c>
      <c r="AW320" s="12" t="s">
        <v>40</v>
      </c>
      <c r="AX320" s="12" t="s">
        <v>85</v>
      </c>
      <c r="AY320" s="155" t="s">
        <v>171</v>
      </c>
    </row>
    <row r="321" spans="2:65" s="13" customFormat="1">
      <c r="B321" s="172"/>
      <c r="D321" s="150" t="s">
        <v>182</v>
      </c>
      <c r="E321" s="173" t="s">
        <v>1</v>
      </c>
      <c r="F321" s="174" t="s">
        <v>546</v>
      </c>
      <c r="H321" s="175">
        <v>974.09900000000005</v>
      </c>
      <c r="I321" s="176"/>
      <c r="L321" s="172"/>
      <c r="M321" s="177"/>
      <c r="T321" s="178"/>
      <c r="AT321" s="173" t="s">
        <v>182</v>
      </c>
      <c r="AU321" s="173" t="s">
        <v>98</v>
      </c>
      <c r="AV321" s="13" t="s">
        <v>178</v>
      </c>
      <c r="AW321" s="13" t="s">
        <v>40</v>
      </c>
      <c r="AX321" s="13" t="s">
        <v>92</v>
      </c>
      <c r="AY321" s="173" t="s">
        <v>171</v>
      </c>
    </row>
    <row r="322" spans="2:65" s="1" customFormat="1" ht="24.15" customHeight="1">
      <c r="B322" s="33"/>
      <c r="C322" s="137" t="s">
        <v>553</v>
      </c>
      <c r="D322" s="137" t="s">
        <v>173</v>
      </c>
      <c r="E322" s="138" t="s">
        <v>548</v>
      </c>
      <c r="F322" s="139" t="s">
        <v>549</v>
      </c>
      <c r="G322" s="140" t="s">
        <v>253</v>
      </c>
      <c r="H322" s="141">
        <v>23378.376</v>
      </c>
      <c r="I322" s="142"/>
      <c r="J322" s="143">
        <f>ROUND(I322*H322,2)</f>
        <v>0</v>
      </c>
      <c r="K322" s="139" t="s">
        <v>177</v>
      </c>
      <c r="L322" s="33"/>
      <c r="M322" s="144" t="s">
        <v>1</v>
      </c>
      <c r="N322" s="145" t="s">
        <v>50</v>
      </c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AR322" s="148" t="s">
        <v>178</v>
      </c>
      <c r="AT322" s="148" t="s">
        <v>173</v>
      </c>
      <c r="AU322" s="148" t="s">
        <v>98</v>
      </c>
      <c r="AY322" s="17" t="s">
        <v>171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7" t="s">
        <v>92</v>
      </c>
      <c r="BK322" s="149">
        <f>ROUND(I322*H322,2)</f>
        <v>0</v>
      </c>
      <c r="BL322" s="17" t="s">
        <v>178</v>
      </c>
      <c r="BM322" s="148" t="s">
        <v>705</v>
      </c>
    </row>
    <row r="323" spans="2:65" s="1" customFormat="1" ht="28.8">
      <c r="B323" s="33"/>
      <c r="D323" s="150" t="s">
        <v>180</v>
      </c>
      <c r="F323" s="151" t="s">
        <v>551</v>
      </c>
      <c r="I323" s="152"/>
      <c r="L323" s="33"/>
      <c r="M323" s="153"/>
      <c r="T323" s="57"/>
      <c r="AT323" s="17" t="s">
        <v>180</v>
      </c>
      <c r="AU323" s="17" t="s">
        <v>98</v>
      </c>
    </row>
    <row r="324" spans="2:65" s="12" customFormat="1">
      <c r="B324" s="154"/>
      <c r="D324" s="150" t="s">
        <v>182</v>
      </c>
      <c r="E324" s="155" t="s">
        <v>1</v>
      </c>
      <c r="F324" s="156" t="s">
        <v>706</v>
      </c>
      <c r="H324" s="157">
        <v>23378.376</v>
      </c>
      <c r="I324" s="158"/>
      <c r="L324" s="154"/>
      <c r="M324" s="159"/>
      <c r="T324" s="160"/>
      <c r="AT324" s="155" t="s">
        <v>182</v>
      </c>
      <c r="AU324" s="155" t="s">
        <v>98</v>
      </c>
      <c r="AV324" s="12" t="s">
        <v>98</v>
      </c>
      <c r="AW324" s="12" t="s">
        <v>40</v>
      </c>
      <c r="AX324" s="12" t="s">
        <v>85</v>
      </c>
      <c r="AY324" s="155" t="s">
        <v>171</v>
      </c>
    </row>
    <row r="325" spans="2:65" s="13" customFormat="1">
      <c r="B325" s="172"/>
      <c r="D325" s="150" t="s">
        <v>182</v>
      </c>
      <c r="E325" s="173" t="s">
        <v>1</v>
      </c>
      <c r="F325" s="174" t="s">
        <v>546</v>
      </c>
      <c r="H325" s="175">
        <v>23378.376</v>
      </c>
      <c r="I325" s="176"/>
      <c r="L325" s="172"/>
      <c r="M325" s="177"/>
      <c r="T325" s="178"/>
      <c r="AT325" s="173" t="s">
        <v>182</v>
      </c>
      <c r="AU325" s="173" t="s">
        <v>98</v>
      </c>
      <c r="AV325" s="13" t="s">
        <v>178</v>
      </c>
      <c r="AW325" s="13" t="s">
        <v>40</v>
      </c>
      <c r="AX325" s="13" t="s">
        <v>92</v>
      </c>
      <c r="AY325" s="173" t="s">
        <v>171</v>
      </c>
    </row>
    <row r="326" spans="2:65" s="1" customFormat="1" ht="24.15" customHeight="1">
      <c r="B326" s="33"/>
      <c r="C326" s="137" t="s">
        <v>558</v>
      </c>
      <c r="D326" s="137" t="s">
        <v>173</v>
      </c>
      <c r="E326" s="138" t="s">
        <v>554</v>
      </c>
      <c r="F326" s="139" t="s">
        <v>555</v>
      </c>
      <c r="G326" s="140" t="s">
        <v>253</v>
      </c>
      <c r="H326" s="141">
        <v>974.09900000000005</v>
      </c>
      <c r="I326" s="142"/>
      <c r="J326" s="143">
        <f>ROUND(I326*H326,2)</f>
        <v>0</v>
      </c>
      <c r="K326" s="139" t="s">
        <v>177</v>
      </c>
      <c r="L326" s="33"/>
      <c r="M326" s="144" t="s">
        <v>1</v>
      </c>
      <c r="N326" s="145" t="s">
        <v>50</v>
      </c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AR326" s="148" t="s">
        <v>178</v>
      </c>
      <c r="AT326" s="148" t="s">
        <v>173</v>
      </c>
      <c r="AU326" s="148" t="s">
        <v>98</v>
      </c>
      <c r="AY326" s="17" t="s">
        <v>171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92</v>
      </c>
      <c r="BK326" s="149">
        <f>ROUND(I326*H326,2)</f>
        <v>0</v>
      </c>
      <c r="BL326" s="17" t="s">
        <v>178</v>
      </c>
      <c r="BM326" s="148" t="s">
        <v>707</v>
      </c>
    </row>
    <row r="327" spans="2:65" s="1" customFormat="1" ht="19.2">
      <c r="B327" s="33"/>
      <c r="D327" s="150" t="s">
        <v>180</v>
      </c>
      <c r="F327" s="151" t="s">
        <v>557</v>
      </c>
      <c r="I327" s="152"/>
      <c r="L327" s="33"/>
      <c r="M327" s="153"/>
      <c r="T327" s="57"/>
      <c r="AT327" s="17" t="s">
        <v>180</v>
      </c>
      <c r="AU327" s="17" t="s">
        <v>98</v>
      </c>
    </row>
    <row r="328" spans="2:65" s="12" customFormat="1">
      <c r="B328" s="154"/>
      <c r="D328" s="150" t="s">
        <v>182</v>
      </c>
      <c r="E328" s="155" t="s">
        <v>1</v>
      </c>
      <c r="F328" s="156" t="s">
        <v>704</v>
      </c>
      <c r="H328" s="157">
        <v>974.09900000000005</v>
      </c>
      <c r="I328" s="158"/>
      <c r="L328" s="154"/>
      <c r="M328" s="159"/>
      <c r="T328" s="160"/>
      <c r="AT328" s="155" t="s">
        <v>182</v>
      </c>
      <c r="AU328" s="155" t="s">
        <v>98</v>
      </c>
      <c r="AV328" s="12" t="s">
        <v>98</v>
      </c>
      <c r="AW328" s="12" t="s">
        <v>40</v>
      </c>
      <c r="AX328" s="12" t="s">
        <v>85</v>
      </c>
      <c r="AY328" s="155" t="s">
        <v>171</v>
      </c>
    </row>
    <row r="329" spans="2:65" s="13" customFormat="1">
      <c r="B329" s="172"/>
      <c r="D329" s="150" t="s">
        <v>182</v>
      </c>
      <c r="E329" s="173" t="s">
        <v>1</v>
      </c>
      <c r="F329" s="174" t="s">
        <v>546</v>
      </c>
      <c r="H329" s="175">
        <v>974.09900000000005</v>
      </c>
      <c r="I329" s="176"/>
      <c r="L329" s="172"/>
      <c r="M329" s="177"/>
      <c r="T329" s="178"/>
      <c r="AT329" s="173" t="s">
        <v>182</v>
      </c>
      <c r="AU329" s="173" t="s">
        <v>98</v>
      </c>
      <c r="AV329" s="13" t="s">
        <v>178</v>
      </c>
      <c r="AW329" s="13" t="s">
        <v>40</v>
      </c>
      <c r="AX329" s="13" t="s">
        <v>92</v>
      </c>
      <c r="AY329" s="173" t="s">
        <v>171</v>
      </c>
    </row>
    <row r="330" spans="2:65" s="1" customFormat="1" ht="37.799999999999997" customHeight="1">
      <c r="B330" s="33"/>
      <c r="C330" s="137" t="s">
        <v>564</v>
      </c>
      <c r="D330" s="137" t="s">
        <v>173</v>
      </c>
      <c r="E330" s="138" t="s">
        <v>559</v>
      </c>
      <c r="F330" s="139" t="s">
        <v>560</v>
      </c>
      <c r="G330" s="140" t="s">
        <v>253</v>
      </c>
      <c r="H330" s="141">
        <v>117.639</v>
      </c>
      <c r="I330" s="142"/>
      <c r="J330" s="143">
        <f>ROUND(I330*H330,2)</f>
        <v>0</v>
      </c>
      <c r="K330" s="139" t="s">
        <v>177</v>
      </c>
      <c r="L330" s="33"/>
      <c r="M330" s="144" t="s">
        <v>1</v>
      </c>
      <c r="N330" s="145" t="s">
        <v>50</v>
      </c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AR330" s="148" t="s">
        <v>178</v>
      </c>
      <c r="AT330" s="148" t="s">
        <v>173</v>
      </c>
      <c r="AU330" s="148" t="s">
        <v>98</v>
      </c>
      <c r="AY330" s="17" t="s">
        <v>171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92</v>
      </c>
      <c r="BK330" s="149">
        <f>ROUND(I330*H330,2)</f>
        <v>0</v>
      </c>
      <c r="BL330" s="17" t="s">
        <v>178</v>
      </c>
      <c r="BM330" s="148" t="s">
        <v>708</v>
      </c>
    </row>
    <row r="331" spans="2:65" s="1" customFormat="1" ht="28.8">
      <c r="B331" s="33"/>
      <c r="D331" s="150" t="s">
        <v>180</v>
      </c>
      <c r="F331" s="151" t="s">
        <v>562</v>
      </c>
      <c r="I331" s="152"/>
      <c r="L331" s="33"/>
      <c r="M331" s="153"/>
      <c r="T331" s="57"/>
      <c r="AT331" s="17" t="s">
        <v>180</v>
      </c>
      <c r="AU331" s="17" t="s">
        <v>98</v>
      </c>
    </row>
    <row r="332" spans="2:65" s="12" customFormat="1">
      <c r="B332" s="154"/>
      <c r="D332" s="150" t="s">
        <v>182</v>
      </c>
      <c r="E332" s="155" t="s">
        <v>1</v>
      </c>
      <c r="F332" s="156" t="s">
        <v>709</v>
      </c>
      <c r="H332" s="157">
        <v>117.639</v>
      </c>
      <c r="I332" s="158"/>
      <c r="L332" s="154"/>
      <c r="M332" s="159"/>
      <c r="T332" s="160"/>
      <c r="AT332" s="155" t="s">
        <v>182</v>
      </c>
      <c r="AU332" s="155" t="s">
        <v>98</v>
      </c>
      <c r="AV332" s="12" t="s">
        <v>98</v>
      </c>
      <c r="AW332" s="12" t="s">
        <v>40</v>
      </c>
      <c r="AX332" s="12" t="s">
        <v>85</v>
      </c>
      <c r="AY332" s="155" t="s">
        <v>171</v>
      </c>
    </row>
    <row r="333" spans="2:65" s="13" customFormat="1">
      <c r="B333" s="172"/>
      <c r="D333" s="150" t="s">
        <v>182</v>
      </c>
      <c r="E333" s="173" t="s">
        <v>1</v>
      </c>
      <c r="F333" s="174" t="s">
        <v>546</v>
      </c>
      <c r="H333" s="175">
        <v>117.639</v>
      </c>
      <c r="I333" s="176"/>
      <c r="L333" s="172"/>
      <c r="M333" s="177"/>
      <c r="T333" s="178"/>
      <c r="AT333" s="173" t="s">
        <v>182</v>
      </c>
      <c r="AU333" s="173" t="s">
        <v>98</v>
      </c>
      <c r="AV333" s="13" t="s">
        <v>178</v>
      </c>
      <c r="AW333" s="13" t="s">
        <v>40</v>
      </c>
      <c r="AX333" s="13" t="s">
        <v>92</v>
      </c>
      <c r="AY333" s="173" t="s">
        <v>171</v>
      </c>
    </row>
    <row r="334" spans="2:65" s="1" customFormat="1" ht="44.25" customHeight="1">
      <c r="B334" s="33"/>
      <c r="C334" s="137" t="s">
        <v>569</v>
      </c>
      <c r="D334" s="137" t="s">
        <v>173</v>
      </c>
      <c r="E334" s="138" t="s">
        <v>565</v>
      </c>
      <c r="F334" s="139" t="s">
        <v>566</v>
      </c>
      <c r="G334" s="140" t="s">
        <v>253</v>
      </c>
      <c r="H334" s="141">
        <v>382.8</v>
      </c>
      <c r="I334" s="142"/>
      <c r="J334" s="143">
        <f>ROUND(I334*H334,2)</f>
        <v>0</v>
      </c>
      <c r="K334" s="139" t="s">
        <v>177</v>
      </c>
      <c r="L334" s="33"/>
      <c r="M334" s="144" t="s">
        <v>1</v>
      </c>
      <c r="N334" s="145" t="s">
        <v>50</v>
      </c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AR334" s="148" t="s">
        <v>178</v>
      </c>
      <c r="AT334" s="148" t="s">
        <v>173</v>
      </c>
      <c r="AU334" s="148" t="s">
        <v>98</v>
      </c>
      <c r="AY334" s="17" t="s">
        <v>171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92</v>
      </c>
      <c r="BK334" s="149">
        <f>ROUND(I334*H334,2)</f>
        <v>0</v>
      </c>
      <c r="BL334" s="17" t="s">
        <v>178</v>
      </c>
      <c r="BM334" s="148" t="s">
        <v>710</v>
      </c>
    </row>
    <row r="335" spans="2:65" s="1" customFormat="1" ht="28.8">
      <c r="B335" s="33"/>
      <c r="D335" s="150" t="s">
        <v>180</v>
      </c>
      <c r="F335" s="151" t="s">
        <v>566</v>
      </c>
      <c r="I335" s="152"/>
      <c r="L335" s="33"/>
      <c r="M335" s="153"/>
      <c r="T335" s="57"/>
      <c r="AT335" s="17" t="s">
        <v>180</v>
      </c>
      <c r="AU335" s="17" t="s">
        <v>98</v>
      </c>
    </row>
    <row r="336" spans="2:65" s="12" customFormat="1">
      <c r="B336" s="154"/>
      <c r="D336" s="150" t="s">
        <v>182</v>
      </c>
      <c r="E336" s="155" t="s">
        <v>1</v>
      </c>
      <c r="F336" s="156" t="s">
        <v>711</v>
      </c>
      <c r="H336" s="157">
        <v>382.8</v>
      </c>
      <c r="I336" s="158"/>
      <c r="L336" s="154"/>
      <c r="M336" s="159"/>
      <c r="T336" s="160"/>
      <c r="AT336" s="155" t="s">
        <v>182</v>
      </c>
      <c r="AU336" s="155" t="s">
        <v>98</v>
      </c>
      <c r="AV336" s="12" t="s">
        <v>98</v>
      </c>
      <c r="AW336" s="12" t="s">
        <v>40</v>
      </c>
      <c r="AX336" s="12" t="s">
        <v>85</v>
      </c>
      <c r="AY336" s="155" t="s">
        <v>171</v>
      </c>
    </row>
    <row r="337" spans="2:65" s="13" customFormat="1">
      <c r="B337" s="172"/>
      <c r="D337" s="150" t="s">
        <v>182</v>
      </c>
      <c r="E337" s="173" t="s">
        <v>1</v>
      </c>
      <c r="F337" s="174" t="s">
        <v>546</v>
      </c>
      <c r="H337" s="175">
        <v>382.8</v>
      </c>
      <c r="I337" s="176"/>
      <c r="L337" s="172"/>
      <c r="M337" s="177"/>
      <c r="T337" s="178"/>
      <c r="AT337" s="173" t="s">
        <v>182</v>
      </c>
      <c r="AU337" s="173" t="s">
        <v>98</v>
      </c>
      <c r="AV337" s="13" t="s">
        <v>178</v>
      </c>
      <c r="AW337" s="13" t="s">
        <v>40</v>
      </c>
      <c r="AX337" s="13" t="s">
        <v>92</v>
      </c>
      <c r="AY337" s="173" t="s">
        <v>171</v>
      </c>
    </row>
    <row r="338" spans="2:65" s="1" customFormat="1" ht="44.25" customHeight="1">
      <c r="B338" s="33"/>
      <c r="C338" s="137" t="s">
        <v>576</v>
      </c>
      <c r="D338" s="137" t="s">
        <v>173</v>
      </c>
      <c r="E338" s="138" t="s">
        <v>570</v>
      </c>
      <c r="F338" s="139" t="s">
        <v>571</v>
      </c>
      <c r="G338" s="140" t="s">
        <v>253</v>
      </c>
      <c r="H338" s="141">
        <v>473.66</v>
      </c>
      <c r="I338" s="142"/>
      <c r="J338" s="143">
        <f>ROUND(I338*H338,2)</f>
        <v>0</v>
      </c>
      <c r="K338" s="139" t="s">
        <v>177</v>
      </c>
      <c r="L338" s="33"/>
      <c r="M338" s="144" t="s">
        <v>1</v>
      </c>
      <c r="N338" s="145" t="s">
        <v>50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178</v>
      </c>
      <c r="AT338" s="148" t="s">
        <v>173</v>
      </c>
      <c r="AU338" s="148" t="s">
        <v>98</v>
      </c>
      <c r="AY338" s="17" t="s">
        <v>171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7" t="s">
        <v>92</v>
      </c>
      <c r="BK338" s="149">
        <f>ROUND(I338*H338,2)</f>
        <v>0</v>
      </c>
      <c r="BL338" s="17" t="s">
        <v>178</v>
      </c>
      <c r="BM338" s="148" t="s">
        <v>712</v>
      </c>
    </row>
    <row r="339" spans="2:65" s="1" customFormat="1" ht="28.8">
      <c r="B339" s="33"/>
      <c r="D339" s="150" t="s">
        <v>180</v>
      </c>
      <c r="F339" s="151" t="s">
        <v>571</v>
      </c>
      <c r="I339" s="152"/>
      <c r="L339" s="33"/>
      <c r="M339" s="153"/>
      <c r="T339" s="57"/>
      <c r="AT339" s="17" t="s">
        <v>180</v>
      </c>
      <c r="AU339" s="17" t="s">
        <v>98</v>
      </c>
    </row>
    <row r="340" spans="2:65" s="12" customFormat="1">
      <c r="B340" s="154"/>
      <c r="D340" s="150" t="s">
        <v>182</v>
      </c>
      <c r="E340" s="155" t="s">
        <v>1</v>
      </c>
      <c r="F340" s="156" t="s">
        <v>713</v>
      </c>
      <c r="H340" s="157">
        <v>473.66</v>
      </c>
      <c r="I340" s="158"/>
      <c r="L340" s="154"/>
      <c r="M340" s="159"/>
      <c r="T340" s="160"/>
      <c r="AT340" s="155" t="s">
        <v>182</v>
      </c>
      <c r="AU340" s="155" t="s">
        <v>98</v>
      </c>
      <c r="AV340" s="12" t="s">
        <v>98</v>
      </c>
      <c r="AW340" s="12" t="s">
        <v>40</v>
      </c>
      <c r="AX340" s="12" t="s">
        <v>85</v>
      </c>
      <c r="AY340" s="155" t="s">
        <v>171</v>
      </c>
    </row>
    <row r="341" spans="2:65" s="13" customFormat="1">
      <c r="B341" s="172"/>
      <c r="D341" s="150" t="s">
        <v>182</v>
      </c>
      <c r="E341" s="173" t="s">
        <v>1</v>
      </c>
      <c r="F341" s="174" t="s">
        <v>546</v>
      </c>
      <c r="H341" s="175">
        <v>473.66</v>
      </c>
      <c r="I341" s="176"/>
      <c r="L341" s="172"/>
      <c r="M341" s="177"/>
      <c r="T341" s="178"/>
      <c r="AT341" s="173" t="s">
        <v>182</v>
      </c>
      <c r="AU341" s="173" t="s">
        <v>98</v>
      </c>
      <c r="AV341" s="13" t="s">
        <v>178</v>
      </c>
      <c r="AW341" s="13" t="s">
        <v>40</v>
      </c>
      <c r="AX341" s="13" t="s">
        <v>92</v>
      </c>
      <c r="AY341" s="173" t="s">
        <v>171</v>
      </c>
    </row>
    <row r="342" spans="2:65" s="11" customFormat="1" ht="22.8" customHeight="1">
      <c r="B342" s="125"/>
      <c r="D342" s="126" t="s">
        <v>84</v>
      </c>
      <c r="E342" s="135" t="s">
        <v>574</v>
      </c>
      <c r="F342" s="135" t="s">
        <v>575</v>
      </c>
      <c r="I342" s="128"/>
      <c r="J342" s="136">
        <f>BK342</f>
        <v>0</v>
      </c>
      <c r="L342" s="125"/>
      <c r="M342" s="130"/>
      <c r="P342" s="131">
        <f>SUM(P343:P344)</f>
        <v>0</v>
      </c>
      <c r="R342" s="131">
        <f>SUM(R343:R344)</f>
        <v>0</v>
      </c>
      <c r="T342" s="132">
        <f>SUM(T343:T344)</f>
        <v>0</v>
      </c>
      <c r="AR342" s="126" t="s">
        <v>92</v>
      </c>
      <c r="AT342" s="133" t="s">
        <v>84</v>
      </c>
      <c r="AU342" s="133" t="s">
        <v>92</v>
      </c>
      <c r="AY342" s="126" t="s">
        <v>171</v>
      </c>
      <c r="BK342" s="134">
        <f>SUM(BK343:BK344)</f>
        <v>0</v>
      </c>
    </row>
    <row r="343" spans="2:65" s="1" customFormat="1" ht="33" customHeight="1">
      <c r="B343" s="33"/>
      <c r="C343" s="137" t="s">
        <v>585</v>
      </c>
      <c r="D343" s="137" t="s">
        <v>173</v>
      </c>
      <c r="E343" s="138" t="s">
        <v>577</v>
      </c>
      <c r="F343" s="139" t="s">
        <v>578</v>
      </c>
      <c r="G343" s="140" t="s">
        <v>253</v>
      </c>
      <c r="H343" s="141">
        <v>1296.934</v>
      </c>
      <c r="I343" s="142"/>
      <c r="J343" s="143">
        <f>ROUND(I343*H343,2)</f>
        <v>0</v>
      </c>
      <c r="K343" s="139" t="s">
        <v>177</v>
      </c>
      <c r="L343" s="33"/>
      <c r="M343" s="144" t="s">
        <v>1</v>
      </c>
      <c r="N343" s="145" t="s">
        <v>50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AR343" s="148" t="s">
        <v>178</v>
      </c>
      <c r="AT343" s="148" t="s">
        <v>173</v>
      </c>
      <c r="AU343" s="148" t="s">
        <v>98</v>
      </c>
      <c r="AY343" s="17" t="s">
        <v>171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92</v>
      </c>
      <c r="BK343" s="149">
        <f>ROUND(I343*H343,2)</f>
        <v>0</v>
      </c>
      <c r="BL343" s="17" t="s">
        <v>178</v>
      </c>
      <c r="BM343" s="148" t="s">
        <v>714</v>
      </c>
    </row>
    <row r="344" spans="2:65" s="1" customFormat="1" ht="28.8">
      <c r="B344" s="33"/>
      <c r="D344" s="150" t="s">
        <v>180</v>
      </c>
      <c r="F344" s="151" t="s">
        <v>580</v>
      </c>
      <c r="I344" s="152"/>
      <c r="L344" s="33"/>
      <c r="M344" s="153"/>
      <c r="T344" s="57"/>
      <c r="AT344" s="17" t="s">
        <v>180</v>
      </c>
      <c r="AU344" s="17" t="s">
        <v>98</v>
      </c>
    </row>
    <row r="345" spans="2:65" s="11" customFormat="1" ht="25.95" customHeight="1">
      <c r="B345" s="125"/>
      <c r="D345" s="126" t="s">
        <v>84</v>
      </c>
      <c r="E345" s="127" t="s">
        <v>581</v>
      </c>
      <c r="F345" s="127" t="s">
        <v>582</v>
      </c>
      <c r="I345" s="128"/>
      <c r="J345" s="129">
        <f>BK345</f>
        <v>0</v>
      </c>
      <c r="L345" s="125"/>
      <c r="M345" s="130"/>
      <c r="P345" s="131">
        <f>P346</f>
        <v>0</v>
      </c>
      <c r="R345" s="131">
        <f>R346</f>
        <v>0</v>
      </c>
      <c r="T345" s="132">
        <f>T346</f>
        <v>0</v>
      </c>
      <c r="AR345" s="126" t="s">
        <v>178</v>
      </c>
      <c r="AT345" s="133" t="s">
        <v>84</v>
      </c>
      <c r="AU345" s="133" t="s">
        <v>85</v>
      </c>
      <c r="AY345" s="126" t="s">
        <v>171</v>
      </c>
      <c r="BK345" s="134">
        <f>BK346</f>
        <v>0</v>
      </c>
    </row>
    <row r="346" spans="2:65" s="11" customFormat="1" ht="22.8" customHeight="1">
      <c r="B346" s="125"/>
      <c r="D346" s="126" t="s">
        <v>84</v>
      </c>
      <c r="E346" s="135" t="s">
        <v>583</v>
      </c>
      <c r="F346" s="135" t="s">
        <v>584</v>
      </c>
      <c r="I346" s="128"/>
      <c r="J346" s="136">
        <f>BK346</f>
        <v>0</v>
      </c>
      <c r="L346" s="125"/>
      <c r="M346" s="130"/>
      <c r="P346" s="131">
        <f>SUM(P347:P350)</f>
        <v>0</v>
      </c>
      <c r="R346" s="131">
        <f>SUM(R347:R350)</f>
        <v>0</v>
      </c>
      <c r="T346" s="132">
        <f>SUM(T347:T350)</f>
        <v>0</v>
      </c>
      <c r="AR346" s="126" t="s">
        <v>178</v>
      </c>
      <c r="AT346" s="133" t="s">
        <v>84</v>
      </c>
      <c r="AU346" s="133" t="s">
        <v>92</v>
      </c>
      <c r="AY346" s="126" t="s">
        <v>171</v>
      </c>
      <c r="BK346" s="134">
        <f>SUM(BK347:BK350)</f>
        <v>0</v>
      </c>
    </row>
    <row r="347" spans="2:65" s="1" customFormat="1" ht="24.15" customHeight="1">
      <c r="B347" s="33"/>
      <c r="C347" s="137" t="s">
        <v>590</v>
      </c>
      <c r="D347" s="137" t="s">
        <v>173</v>
      </c>
      <c r="E347" s="138" t="s">
        <v>586</v>
      </c>
      <c r="F347" s="139" t="s">
        <v>587</v>
      </c>
      <c r="G347" s="140" t="s">
        <v>1</v>
      </c>
      <c r="H347" s="141">
        <v>10</v>
      </c>
      <c r="I347" s="142"/>
      <c r="J347" s="143">
        <f>ROUND(I347*H347,2)</f>
        <v>0</v>
      </c>
      <c r="K347" s="139" t="s">
        <v>1</v>
      </c>
      <c r="L347" s="33"/>
      <c r="M347" s="144" t="s">
        <v>1</v>
      </c>
      <c r="N347" s="145" t="s">
        <v>50</v>
      </c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AR347" s="148" t="s">
        <v>588</v>
      </c>
      <c r="AT347" s="148" t="s">
        <v>173</v>
      </c>
      <c r="AU347" s="148" t="s">
        <v>98</v>
      </c>
      <c r="AY347" s="17" t="s">
        <v>171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92</v>
      </c>
      <c r="BK347" s="149">
        <f>ROUND(I347*H347,2)</f>
        <v>0</v>
      </c>
      <c r="BL347" s="17" t="s">
        <v>588</v>
      </c>
      <c r="BM347" s="148" t="s">
        <v>715</v>
      </c>
    </row>
    <row r="348" spans="2:65" s="1" customFormat="1" ht="19.2">
      <c r="B348" s="33"/>
      <c r="D348" s="150" t="s">
        <v>180</v>
      </c>
      <c r="F348" s="151" t="s">
        <v>587</v>
      </c>
      <c r="I348" s="152"/>
      <c r="L348" s="33"/>
      <c r="M348" s="153"/>
      <c r="T348" s="57"/>
      <c r="AT348" s="17" t="s">
        <v>180</v>
      </c>
      <c r="AU348" s="17" t="s">
        <v>98</v>
      </c>
    </row>
    <row r="349" spans="2:65" s="1" customFormat="1" ht="24.15" customHeight="1">
      <c r="B349" s="33"/>
      <c r="C349" s="137" t="s">
        <v>716</v>
      </c>
      <c r="D349" s="137" t="s">
        <v>173</v>
      </c>
      <c r="E349" s="138" t="s">
        <v>591</v>
      </c>
      <c r="F349" s="139" t="s">
        <v>592</v>
      </c>
      <c r="G349" s="140" t="s">
        <v>1</v>
      </c>
      <c r="H349" s="141">
        <v>12</v>
      </c>
      <c r="I349" s="142"/>
      <c r="J349" s="143">
        <f>ROUND(I349*H349,2)</f>
        <v>0</v>
      </c>
      <c r="K349" s="139" t="s">
        <v>1</v>
      </c>
      <c r="L349" s="33"/>
      <c r="M349" s="144" t="s">
        <v>1</v>
      </c>
      <c r="N349" s="145" t="s">
        <v>50</v>
      </c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AR349" s="148" t="s">
        <v>588</v>
      </c>
      <c r="AT349" s="148" t="s">
        <v>173</v>
      </c>
      <c r="AU349" s="148" t="s">
        <v>98</v>
      </c>
      <c r="AY349" s="17" t="s">
        <v>171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92</v>
      </c>
      <c r="BK349" s="149">
        <f>ROUND(I349*H349,2)</f>
        <v>0</v>
      </c>
      <c r="BL349" s="17" t="s">
        <v>588</v>
      </c>
      <c r="BM349" s="148" t="s">
        <v>717</v>
      </c>
    </row>
    <row r="350" spans="2:65" s="1" customFormat="1" ht="19.2">
      <c r="B350" s="33"/>
      <c r="D350" s="150" t="s">
        <v>180</v>
      </c>
      <c r="F350" s="151" t="s">
        <v>592</v>
      </c>
      <c r="I350" s="152"/>
      <c r="L350" s="33"/>
      <c r="M350" s="179"/>
      <c r="N350" s="180"/>
      <c r="O350" s="180"/>
      <c r="P350" s="180"/>
      <c r="Q350" s="180"/>
      <c r="R350" s="180"/>
      <c r="S350" s="180"/>
      <c r="T350" s="181"/>
      <c r="AT350" s="17" t="s">
        <v>180</v>
      </c>
      <c r="AU350" s="17" t="s">
        <v>98</v>
      </c>
    </row>
    <row r="351" spans="2:65" s="1" customFormat="1" ht="6.9" customHeight="1">
      <c r="B351" s="45"/>
      <c r="C351" s="46"/>
      <c r="D351" s="46"/>
      <c r="E351" s="46"/>
      <c r="F351" s="46"/>
      <c r="G351" s="46"/>
      <c r="H351" s="46"/>
      <c r="I351" s="46"/>
      <c r="J351" s="46"/>
      <c r="K351" s="46"/>
      <c r="L351" s="33"/>
    </row>
  </sheetData>
  <sheetProtection algorithmName="SHA-512" hashValue="FQ88VAztkPE2c6rGWthOD+W55KE+3jCFrbm9deB3Dun6QGQzP6jtlTX7mF5n0jjmjd+jCeAv0VqUnSNBTOpdHQ==" saltValue="w7x8zVcUkpcCJeSdMdu3+DkZCaxmE95bcHPjoJ+9KjXSNZV45J7ohcl5mNRshT1zKSa2Gl9XvYvf9tnn3w+1aw==" spinCount="100000" sheet="1" objects="1" scenarios="1" formatColumns="0" formatRows="0" autoFilter="0"/>
  <autoFilter ref="C129:K350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3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718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719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ROUND(J131,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ROUND((SUM(BE131:BE1633)),  2)</f>
        <v>0</v>
      </c>
      <c r="I35" s="97">
        <v>0.21</v>
      </c>
      <c r="J35" s="87">
        <f>ROUND(((SUM(BE131:BE1633))*I35),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ROUND((SUM(BF131:BF1633)),  2)</f>
        <v>0</v>
      </c>
      <c r="I36" s="97">
        <v>0.15</v>
      </c>
      <c r="J36" s="87">
        <f>ROUND(((SUM(BF131:BF1633))*I36),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ROUND((SUM(BG131:BG1633)),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ROUND((SUM(BH131:BH1633)),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ROUND((SUM(BI131:BI1633)),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718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SO 02 - Rekonstrukce kanalizace, ulice 5. května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J131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J132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2:47" s="9" customFormat="1" ht="19.95" customHeight="1">
      <c r="B101" s="113"/>
      <c r="D101" s="114" t="s">
        <v>720</v>
      </c>
      <c r="E101" s="115"/>
      <c r="F101" s="115"/>
      <c r="G101" s="115"/>
      <c r="H101" s="115"/>
      <c r="I101" s="115"/>
      <c r="J101" s="116">
        <f>J854</f>
        <v>0</v>
      </c>
      <c r="L101" s="113"/>
    </row>
    <row r="102" spans="2:47" s="9" customFormat="1" ht="19.95" customHeight="1">
      <c r="B102" s="113"/>
      <c r="D102" s="114" t="s">
        <v>721</v>
      </c>
      <c r="E102" s="115"/>
      <c r="F102" s="115"/>
      <c r="G102" s="115"/>
      <c r="H102" s="115"/>
      <c r="I102" s="115"/>
      <c r="J102" s="116">
        <f>J860</f>
        <v>0</v>
      </c>
      <c r="L102" s="113"/>
    </row>
    <row r="103" spans="2:47" s="9" customFormat="1" ht="19.95" customHeight="1">
      <c r="B103" s="113"/>
      <c r="D103" s="114" t="s">
        <v>149</v>
      </c>
      <c r="E103" s="115"/>
      <c r="F103" s="115"/>
      <c r="G103" s="115"/>
      <c r="H103" s="115"/>
      <c r="I103" s="115"/>
      <c r="J103" s="116">
        <f>J942</f>
        <v>0</v>
      </c>
      <c r="L103" s="113"/>
    </row>
    <row r="104" spans="2:47" s="9" customFormat="1" ht="19.95" customHeight="1">
      <c r="B104" s="113"/>
      <c r="D104" s="114" t="s">
        <v>150</v>
      </c>
      <c r="E104" s="115"/>
      <c r="F104" s="115"/>
      <c r="G104" s="115"/>
      <c r="H104" s="115"/>
      <c r="I104" s="115"/>
      <c r="J104" s="116">
        <f>J999</f>
        <v>0</v>
      </c>
      <c r="L104" s="113"/>
    </row>
    <row r="105" spans="2:47" s="9" customFormat="1" ht="19.95" customHeight="1">
      <c r="B105" s="113"/>
      <c r="D105" s="114" t="s">
        <v>151</v>
      </c>
      <c r="E105" s="115"/>
      <c r="F105" s="115"/>
      <c r="G105" s="115"/>
      <c r="H105" s="115"/>
      <c r="I105" s="115"/>
      <c r="J105" s="116">
        <f>J1522</f>
        <v>0</v>
      </c>
      <c r="L105" s="113"/>
    </row>
    <row r="106" spans="2:47" s="9" customFormat="1" ht="19.95" customHeight="1">
      <c r="B106" s="113"/>
      <c r="D106" s="114" t="s">
        <v>152</v>
      </c>
      <c r="E106" s="115"/>
      <c r="F106" s="115"/>
      <c r="G106" s="115"/>
      <c r="H106" s="115"/>
      <c r="I106" s="115"/>
      <c r="J106" s="116">
        <f>J1565</f>
        <v>0</v>
      </c>
      <c r="L106" s="113"/>
    </row>
    <row r="107" spans="2:47" s="9" customFormat="1" ht="19.95" customHeight="1">
      <c r="B107" s="113"/>
      <c r="D107" s="114" t="s">
        <v>153</v>
      </c>
      <c r="E107" s="115"/>
      <c r="F107" s="115"/>
      <c r="G107" s="115"/>
      <c r="H107" s="115"/>
      <c r="I107" s="115"/>
      <c r="J107" s="116">
        <f>J1625</f>
        <v>0</v>
      </c>
      <c r="L107" s="113"/>
    </row>
    <row r="108" spans="2:47" s="8" customFormat="1" ht="24.9" customHeight="1">
      <c r="B108" s="109"/>
      <c r="D108" s="110" t="s">
        <v>722</v>
      </c>
      <c r="E108" s="111"/>
      <c r="F108" s="111"/>
      <c r="G108" s="111"/>
      <c r="H108" s="111"/>
      <c r="I108" s="111"/>
      <c r="J108" s="112">
        <f>J1628</f>
        <v>0</v>
      </c>
      <c r="L108" s="109"/>
    </row>
    <row r="109" spans="2:47" s="9" customFormat="1" ht="19.95" customHeight="1">
      <c r="B109" s="113"/>
      <c r="D109" s="114" t="s">
        <v>723</v>
      </c>
      <c r="E109" s="115"/>
      <c r="F109" s="115"/>
      <c r="G109" s="115"/>
      <c r="H109" s="115"/>
      <c r="I109" s="115"/>
      <c r="J109" s="116">
        <f>J1629</f>
        <v>0</v>
      </c>
      <c r="L109" s="113"/>
    </row>
    <row r="110" spans="2:47" s="1" customFormat="1" ht="21.75" customHeight="1">
      <c r="B110" s="33"/>
      <c r="L110" s="33"/>
    </row>
    <row r="111" spans="2:47" s="1" customFormat="1" ht="6.9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3"/>
    </row>
    <row r="115" spans="2:12" s="1" customFormat="1" ht="6.9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3"/>
    </row>
    <row r="116" spans="2:12" s="1" customFormat="1" ht="24.9" customHeight="1">
      <c r="B116" s="33"/>
      <c r="C116" s="21" t="s">
        <v>156</v>
      </c>
      <c r="L116" s="33"/>
    </row>
    <row r="117" spans="2:12" s="1" customFormat="1" ht="6.9" customHeight="1">
      <c r="B117" s="33"/>
      <c r="L117" s="33"/>
    </row>
    <row r="118" spans="2:12" s="1" customFormat="1" ht="12" customHeight="1">
      <c r="B118" s="33"/>
      <c r="C118" s="27" t="s">
        <v>16</v>
      </c>
      <c r="L118" s="33"/>
    </row>
    <row r="119" spans="2:12" s="1" customFormat="1" ht="26.25" customHeight="1">
      <c r="B119" s="33"/>
      <c r="E119" s="241" t="str">
        <f>E7</f>
        <v>Sušice - stavební úpravy kanalizace a vodovodu v ul. 5. května, Smetanova a Studentská</v>
      </c>
      <c r="F119" s="242"/>
      <c r="G119" s="242"/>
      <c r="H119" s="242"/>
      <c r="L119" s="33"/>
    </row>
    <row r="120" spans="2:12" ht="12" customHeight="1">
      <c r="B120" s="20"/>
      <c r="C120" s="27" t="s">
        <v>133</v>
      </c>
      <c r="L120" s="20"/>
    </row>
    <row r="121" spans="2:12" s="1" customFormat="1" ht="16.5" customHeight="1">
      <c r="B121" s="33"/>
      <c r="E121" s="241" t="s">
        <v>718</v>
      </c>
      <c r="F121" s="240"/>
      <c r="G121" s="240"/>
      <c r="H121" s="240"/>
      <c r="L121" s="33"/>
    </row>
    <row r="122" spans="2:12" s="1" customFormat="1" ht="12" customHeight="1">
      <c r="B122" s="33"/>
      <c r="C122" s="27" t="s">
        <v>135</v>
      </c>
      <c r="L122" s="33"/>
    </row>
    <row r="123" spans="2:12" s="1" customFormat="1" ht="16.5" customHeight="1">
      <c r="B123" s="33"/>
      <c r="E123" s="235" t="str">
        <f>E11</f>
        <v>SO 02 - Rekonstrukce kanalizace, ulice 5. května</v>
      </c>
      <c r="F123" s="240"/>
      <c r="G123" s="240"/>
      <c r="H123" s="240"/>
      <c r="L123" s="33"/>
    </row>
    <row r="124" spans="2:12" s="1" customFormat="1" ht="6.9" customHeight="1">
      <c r="B124" s="33"/>
      <c r="L124" s="33"/>
    </row>
    <row r="125" spans="2:12" s="1" customFormat="1" ht="12" customHeight="1">
      <c r="B125" s="33"/>
      <c r="C125" s="27" t="s">
        <v>22</v>
      </c>
      <c r="F125" s="25" t="str">
        <f>F14</f>
        <v>Sušice</v>
      </c>
      <c r="I125" s="27" t="s">
        <v>24</v>
      </c>
      <c r="J125" s="53" t="str">
        <f>IF(J14="","",J14)</f>
        <v>30. 1. 2023</v>
      </c>
      <c r="L125" s="33"/>
    </row>
    <row r="126" spans="2:12" s="1" customFormat="1" ht="6.9" customHeight="1">
      <c r="B126" s="33"/>
      <c r="L126" s="33"/>
    </row>
    <row r="127" spans="2:12" s="1" customFormat="1" ht="15.15" customHeight="1">
      <c r="B127" s="33"/>
      <c r="C127" s="27" t="s">
        <v>30</v>
      </c>
      <c r="F127" s="25" t="str">
        <f>E17</f>
        <v>Město Sušice, nám. Svobody 138, 342 01 Sušice</v>
      </c>
      <c r="I127" s="27" t="s">
        <v>37</v>
      </c>
      <c r="J127" s="31" t="str">
        <f>E23</f>
        <v>Ing. Zdeněk Bláha</v>
      </c>
      <c r="L127" s="33"/>
    </row>
    <row r="128" spans="2:12" s="1" customFormat="1" ht="15.15" customHeight="1">
      <c r="B128" s="33"/>
      <c r="C128" s="27" t="s">
        <v>35</v>
      </c>
      <c r="F128" s="25" t="str">
        <f>IF(E20="","",E20)</f>
        <v>Vyplň údaj</v>
      </c>
      <c r="I128" s="27" t="s">
        <v>41</v>
      </c>
      <c r="J128" s="31" t="str">
        <f>E26</f>
        <v>Michal Komorous</v>
      </c>
      <c r="L128" s="33"/>
    </row>
    <row r="129" spans="2:65" s="1" customFormat="1" ht="10.35" customHeight="1">
      <c r="B129" s="33"/>
      <c r="L129" s="33"/>
    </row>
    <row r="130" spans="2:65" s="10" customFormat="1" ht="29.25" customHeight="1">
      <c r="B130" s="117"/>
      <c r="C130" s="118" t="s">
        <v>157</v>
      </c>
      <c r="D130" s="119" t="s">
        <v>70</v>
      </c>
      <c r="E130" s="119" t="s">
        <v>66</v>
      </c>
      <c r="F130" s="119" t="s">
        <v>67</v>
      </c>
      <c r="G130" s="119" t="s">
        <v>158</v>
      </c>
      <c r="H130" s="119" t="s">
        <v>159</v>
      </c>
      <c r="I130" s="119" t="s">
        <v>160</v>
      </c>
      <c r="J130" s="119" t="s">
        <v>143</v>
      </c>
      <c r="K130" s="120" t="s">
        <v>161</v>
      </c>
      <c r="L130" s="117"/>
      <c r="M130" s="60" t="s">
        <v>1</v>
      </c>
      <c r="N130" s="61" t="s">
        <v>49</v>
      </c>
      <c r="O130" s="61" t="s">
        <v>162</v>
      </c>
      <c r="P130" s="61" t="s">
        <v>163</v>
      </c>
      <c r="Q130" s="61" t="s">
        <v>164</v>
      </c>
      <c r="R130" s="61" t="s">
        <v>165</v>
      </c>
      <c r="S130" s="61" t="s">
        <v>166</v>
      </c>
      <c r="T130" s="62" t="s">
        <v>167</v>
      </c>
    </row>
    <row r="131" spans="2:65" s="1" customFormat="1" ht="22.8" customHeight="1">
      <c r="B131" s="33"/>
      <c r="C131" s="65" t="s">
        <v>168</v>
      </c>
      <c r="J131" s="121">
        <f>BK131</f>
        <v>0</v>
      </c>
      <c r="L131" s="33"/>
      <c r="M131" s="63"/>
      <c r="N131" s="54"/>
      <c r="O131" s="54"/>
      <c r="P131" s="122">
        <f>P132+P1628</f>
        <v>0</v>
      </c>
      <c r="Q131" s="54"/>
      <c r="R131" s="122">
        <f>R132+R1628</f>
        <v>164.18454249999996</v>
      </c>
      <c r="S131" s="54"/>
      <c r="T131" s="123">
        <f>T132+T1628</f>
        <v>601.90001999999993</v>
      </c>
      <c r="AT131" s="17" t="s">
        <v>84</v>
      </c>
      <c r="AU131" s="17" t="s">
        <v>145</v>
      </c>
      <c r="BK131" s="124">
        <f>BK132+BK1628</f>
        <v>0</v>
      </c>
    </row>
    <row r="132" spans="2:65" s="11" customFormat="1" ht="25.95" customHeight="1">
      <c r="B132" s="125"/>
      <c r="D132" s="126" t="s">
        <v>84</v>
      </c>
      <c r="E132" s="127" t="s">
        <v>169</v>
      </c>
      <c r="F132" s="127" t="s">
        <v>170</v>
      </c>
      <c r="I132" s="128"/>
      <c r="J132" s="129">
        <f>BK132</f>
        <v>0</v>
      </c>
      <c r="L132" s="125"/>
      <c r="M132" s="130"/>
      <c r="P132" s="131">
        <f>P133+P854+P860+P942+P999+P1522+P1565+P1625</f>
        <v>0</v>
      </c>
      <c r="R132" s="131">
        <f>R133+R854+R860+R942+R999+R1522+R1565+R1625</f>
        <v>164.18454249999996</v>
      </c>
      <c r="T132" s="132">
        <f>T133+T854+T860+T942+T999+T1522+T1565+T1625</f>
        <v>601.90001999999993</v>
      </c>
      <c r="AR132" s="126" t="s">
        <v>92</v>
      </c>
      <c r="AT132" s="133" t="s">
        <v>84</v>
      </c>
      <c r="AU132" s="133" t="s">
        <v>85</v>
      </c>
      <c r="AY132" s="126" t="s">
        <v>171</v>
      </c>
      <c r="BK132" s="134">
        <f>BK133+BK854+BK860+BK942+BK999+BK1522+BK1565+BK1625</f>
        <v>0</v>
      </c>
    </row>
    <row r="133" spans="2:65" s="11" customFormat="1" ht="22.8" customHeight="1">
      <c r="B133" s="125"/>
      <c r="D133" s="126" t="s">
        <v>84</v>
      </c>
      <c r="E133" s="135" t="s">
        <v>92</v>
      </c>
      <c r="F133" s="135" t="s">
        <v>172</v>
      </c>
      <c r="I133" s="128"/>
      <c r="J133" s="136">
        <f>BK133</f>
        <v>0</v>
      </c>
      <c r="L133" s="125"/>
      <c r="M133" s="130"/>
      <c r="P133" s="131">
        <f>SUM(P134:P853)</f>
        <v>0</v>
      </c>
      <c r="R133" s="131">
        <f>SUM(R134:R853)</f>
        <v>5.8726832199999999</v>
      </c>
      <c r="T133" s="132">
        <f>SUM(T134:T853)</f>
        <v>563.6244999999999</v>
      </c>
      <c r="AR133" s="126" t="s">
        <v>92</v>
      </c>
      <c r="AT133" s="133" t="s">
        <v>84</v>
      </c>
      <c r="AU133" s="133" t="s">
        <v>92</v>
      </c>
      <c r="AY133" s="126" t="s">
        <v>171</v>
      </c>
      <c r="BK133" s="134">
        <f>SUM(BK134:BK853)</f>
        <v>0</v>
      </c>
    </row>
    <row r="134" spans="2:65" s="1" customFormat="1" ht="33" customHeight="1">
      <c r="B134" s="33"/>
      <c r="C134" s="137" t="s">
        <v>92</v>
      </c>
      <c r="D134" s="137" t="s">
        <v>173</v>
      </c>
      <c r="E134" s="138" t="s">
        <v>724</v>
      </c>
      <c r="F134" s="139" t="s">
        <v>725</v>
      </c>
      <c r="G134" s="140" t="s">
        <v>176</v>
      </c>
      <c r="H134" s="141">
        <v>2</v>
      </c>
      <c r="I134" s="142"/>
      <c r="J134" s="143">
        <f>ROUND(I134*H134,2)</f>
        <v>0</v>
      </c>
      <c r="K134" s="139" t="s">
        <v>177</v>
      </c>
      <c r="L134" s="33"/>
      <c r="M134" s="144" t="s">
        <v>1</v>
      </c>
      <c r="N134" s="145" t="s">
        <v>50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178</v>
      </c>
      <c r="AT134" s="148" t="s">
        <v>173</v>
      </c>
      <c r="AU134" s="148" t="s">
        <v>98</v>
      </c>
      <c r="AY134" s="17" t="s">
        <v>171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92</v>
      </c>
      <c r="BK134" s="149">
        <f>ROUND(I134*H134,2)</f>
        <v>0</v>
      </c>
      <c r="BL134" s="17" t="s">
        <v>178</v>
      </c>
      <c r="BM134" s="148" t="s">
        <v>726</v>
      </c>
    </row>
    <row r="135" spans="2:65" s="1" customFormat="1" ht="28.8">
      <c r="B135" s="33"/>
      <c r="D135" s="150" t="s">
        <v>180</v>
      </c>
      <c r="F135" s="151" t="s">
        <v>727</v>
      </c>
      <c r="I135" s="152"/>
      <c r="L135" s="33"/>
      <c r="M135" s="153"/>
      <c r="T135" s="57"/>
      <c r="AT135" s="17" t="s">
        <v>180</v>
      </c>
      <c r="AU135" s="17" t="s">
        <v>98</v>
      </c>
    </row>
    <row r="136" spans="2:65" s="12" customFormat="1">
      <c r="B136" s="154"/>
      <c r="D136" s="150" t="s">
        <v>182</v>
      </c>
      <c r="E136" s="155" t="s">
        <v>1</v>
      </c>
      <c r="F136" s="156" t="s">
        <v>728</v>
      </c>
      <c r="H136" s="157">
        <v>2</v>
      </c>
      <c r="I136" s="158"/>
      <c r="L136" s="154"/>
      <c r="M136" s="159"/>
      <c r="T136" s="160"/>
      <c r="AT136" s="155" t="s">
        <v>182</v>
      </c>
      <c r="AU136" s="155" t="s">
        <v>98</v>
      </c>
      <c r="AV136" s="12" t="s">
        <v>98</v>
      </c>
      <c r="AW136" s="12" t="s">
        <v>40</v>
      </c>
      <c r="AX136" s="12" t="s">
        <v>85</v>
      </c>
      <c r="AY136" s="155" t="s">
        <v>171</v>
      </c>
    </row>
    <row r="137" spans="2:65" s="13" customFormat="1">
      <c r="B137" s="172"/>
      <c r="D137" s="150" t="s">
        <v>182</v>
      </c>
      <c r="E137" s="173" t="s">
        <v>1</v>
      </c>
      <c r="F137" s="174" t="s">
        <v>546</v>
      </c>
      <c r="H137" s="175">
        <v>2</v>
      </c>
      <c r="I137" s="176"/>
      <c r="L137" s="172"/>
      <c r="M137" s="177"/>
      <c r="T137" s="178"/>
      <c r="AT137" s="173" t="s">
        <v>182</v>
      </c>
      <c r="AU137" s="173" t="s">
        <v>98</v>
      </c>
      <c r="AV137" s="13" t="s">
        <v>178</v>
      </c>
      <c r="AW137" s="13" t="s">
        <v>40</v>
      </c>
      <c r="AX137" s="13" t="s">
        <v>92</v>
      </c>
      <c r="AY137" s="173" t="s">
        <v>171</v>
      </c>
    </row>
    <row r="138" spans="2:65" s="1" customFormat="1" ht="16.5" customHeight="1">
      <c r="B138" s="33"/>
      <c r="C138" s="137" t="s">
        <v>98</v>
      </c>
      <c r="D138" s="137" t="s">
        <v>173</v>
      </c>
      <c r="E138" s="138" t="s">
        <v>729</v>
      </c>
      <c r="F138" s="139" t="s">
        <v>730</v>
      </c>
      <c r="G138" s="140" t="s">
        <v>382</v>
      </c>
      <c r="H138" s="141">
        <v>1</v>
      </c>
      <c r="I138" s="142"/>
      <c r="J138" s="143">
        <f>ROUND(I138*H138,2)</f>
        <v>0</v>
      </c>
      <c r="K138" s="139" t="s">
        <v>177</v>
      </c>
      <c r="L138" s="33"/>
      <c r="M138" s="144" t="s">
        <v>1</v>
      </c>
      <c r="N138" s="145" t="s">
        <v>50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178</v>
      </c>
      <c r="AT138" s="148" t="s">
        <v>173</v>
      </c>
      <c r="AU138" s="148" t="s">
        <v>98</v>
      </c>
      <c r="AY138" s="17" t="s">
        <v>171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92</v>
      </c>
      <c r="BK138" s="149">
        <f>ROUND(I138*H138,2)</f>
        <v>0</v>
      </c>
      <c r="BL138" s="17" t="s">
        <v>178</v>
      </c>
      <c r="BM138" s="148" t="s">
        <v>731</v>
      </c>
    </row>
    <row r="139" spans="2:65" s="1" customFormat="1" ht="19.2">
      <c r="B139" s="33"/>
      <c r="D139" s="150" t="s">
        <v>180</v>
      </c>
      <c r="F139" s="151" t="s">
        <v>732</v>
      </c>
      <c r="I139" s="152"/>
      <c r="L139" s="33"/>
      <c r="M139" s="153"/>
      <c r="T139" s="57"/>
      <c r="AT139" s="17" t="s">
        <v>180</v>
      </c>
      <c r="AU139" s="17" t="s">
        <v>98</v>
      </c>
    </row>
    <row r="140" spans="2:65" s="14" customFormat="1">
      <c r="B140" s="182"/>
      <c r="D140" s="150" t="s">
        <v>182</v>
      </c>
      <c r="E140" s="183" t="s">
        <v>1</v>
      </c>
      <c r="F140" s="184" t="s">
        <v>733</v>
      </c>
      <c r="H140" s="183" t="s">
        <v>1</v>
      </c>
      <c r="I140" s="185"/>
      <c r="L140" s="182"/>
      <c r="M140" s="186"/>
      <c r="T140" s="187"/>
      <c r="AT140" s="183" t="s">
        <v>182</v>
      </c>
      <c r="AU140" s="183" t="s">
        <v>98</v>
      </c>
      <c r="AV140" s="14" t="s">
        <v>92</v>
      </c>
      <c r="AW140" s="14" t="s">
        <v>40</v>
      </c>
      <c r="AX140" s="14" t="s">
        <v>85</v>
      </c>
      <c r="AY140" s="183" t="s">
        <v>171</v>
      </c>
    </row>
    <row r="141" spans="2:65" s="12" customFormat="1">
      <c r="B141" s="154"/>
      <c r="D141" s="150" t="s">
        <v>182</v>
      </c>
      <c r="E141" s="155" t="s">
        <v>1</v>
      </c>
      <c r="F141" s="156" t="s">
        <v>734</v>
      </c>
      <c r="H141" s="157">
        <v>1</v>
      </c>
      <c r="I141" s="158"/>
      <c r="L141" s="154"/>
      <c r="M141" s="159"/>
      <c r="T141" s="160"/>
      <c r="AT141" s="155" t="s">
        <v>182</v>
      </c>
      <c r="AU141" s="155" t="s">
        <v>98</v>
      </c>
      <c r="AV141" s="12" t="s">
        <v>98</v>
      </c>
      <c r="AW141" s="12" t="s">
        <v>40</v>
      </c>
      <c r="AX141" s="12" t="s">
        <v>85</v>
      </c>
      <c r="AY141" s="155" t="s">
        <v>171</v>
      </c>
    </row>
    <row r="142" spans="2:65" s="13" customFormat="1">
      <c r="B142" s="172"/>
      <c r="D142" s="150" t="s">
        <v>182</v>
      </c>
      <c r="E142" s="173" t="s">
        <v>1</v>
      </c>
      <c r="F142" s="174" t="s">
        <v>546</v>
      </c>
      <c r="H142" s="175">
        <v>1</v>
      </c>
      <c r="I142" s="176"/>
      <c r="L142" s="172"/>
      <c r="M142" s="177"/>
      <c r="T142" s="178"/>
      <c r="AT142" s="173" t="s">
        <v>182</v>
      </c>
      <c r="AU142" s="173" t="s">
        <v>98</v>
      </c>
      <c r="AV142" s="13" t="s">
        <v>178</v>
      </c>
      <c r="AW142" s="13" t="s">
        <v>40</v>
      </c>
      <c r="AX142" s="13" t="s">
        <v>92</v>
      </c>
      <c r="AY142" s="173" t="s">
        <v>171</v>
      </c>
    </row>
    <row r="143" spans="2:65" s="1" customFormat="1" ht="16.5" customHeight="1">
      <c r="B143" s="33"/>
      <c r="C143" s="137" t="s">
        <v>190</v>
      </c>
      <c r="D143" s="137" t="s">
        <v>173</v>
      </c>
      <c r="E143" s="138" t="s">
        <v>735</v>
      </c>
      <c r="F143" s="139" t="s">
        <v>736</v>
      </c>
      <c r="G143" s="140" t="s">
        <v>382</v>
      </c>
      <c r="H143" s="141">
        <v>1</v>
      </c>
      <c r="I143" s="142"/>
      <c r="J143" s="143">
        <f>ROUND(I143*H143,2)</f>
        <v>0</v>
      </c>
      <c r="K143" s="139" t="s">
        <v>177</v>
      </c>
      <c r="L143" s="33"/>
      <c r="M143" s="144" t="s">
        <v>1</v>
      </c>
      <c r="N143" s="145" t="s">
        <v>50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178</v>
      </c>
      <c r="AT143" s="148" t="s">
        <v>173</v>
      </c>
      <c r="AU143" s="148" t="s">
        <v>98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92</v>
      </c>
      <c r="BK143" s="149">
        <f>ROUND(I143*H143,2)</f>
        <v>0</v>
      </c>
      <c r="BL143" s="17" t="s">
        <v>178</v>
      </c>
      <c r="BM143" s="148" t="s">
        <v>737</v>
      </c>
    </row>
    <row r="144" spans="2:65" s="1" customFormat="1" ht="19.2">
      <c r="B144" s="33"/>
      <c r="D144" s="150" t="s">
        <v>180</v>
      </c>
      <c r="F144" s="151" t="s">
        <v>738</v>
      </c>
      <c r="I144" s="152"/>
      <c r="L144" s="33"/>
      <c r="M144" s="153"/>
      <c r="T144" s="57"/>
      <c r="AT144" s="17" t="s">
        <v>180</v>
      </c>
      <c r="AU144" s="17" t="s">
        <v>98</v>
      </c>
    </row>
    <row r="145" spans="2:65" s="14" customFormat="1">
      <c r="B145" s="182"/>
      <c r="D145" s="150" t="s">
        <v>182</v>
      </c>
      <c r="E145" s="183" t="s">
        <v>1</v>
      </c>
      <c r="F145" s="184" t="s">
        <v>733</v>
      </c>
      <c r="H145" s="183" t="s">
        <v>1</v>
      </c>
      <c r="I145" s="185"/>
      <c r="L145" s="182"/>
      <c r="M145" s="186"/>
      <c r="T145" s="187"/>
      <c r="AT145" s="183" t="s">
        <v>182</v>
      </c>
      <c r="AU145" s="183" t="s">
        <v>98</v>
      </c>
      <c r="AV145" s="14" t="s">
        <v>92</v>
      </c>
      <c r="AW145" s="14" t="s">
        <v>40</v>
      </c>
      <c r="AX145" s="14" t="s">
        <v>85</v>
      </c>
      <c r="AY145" s="183" t="s">
        <v>171</v>
      </c>
    </row>
    <row r="146" spans="2:65" s="12" customFormat="1">
      <c r="B146" s="154"/>
      <c r="D146" s="150" t="s">
        <v>182</v>
      </c>
      <c r="E146" s="155" t="s">
        <v>1</v>
      </c>
      <c r="F146" s="156" t="s">
        <v>739</v>
      </c>
      <c r="H146" s="157">
        <v>1</v>
      </c>
      <c r="I146" s="158"/>
      <c r="L146" s="154"/>
      <c r="M146" s="159"/>
      <c r="T146" s="160"/>
      <c r="AT146" s="155" t="s">
        <v>182</v>
      </c>
      <c r="AU146" s="155" t="s">
        <v>98</v>
      </c>
      <c r="AV146" s="12" t="s">
        <v>98</v>
      </c>
      <c r="AW146" s="12" t="s">
        <v>40</v>
      </c>
      <c r="AX146" s="12" t="s">
        <v>85</v>
      </c>
      <c r="AY146" s="155" t="s">
        <v>171</v>
      </c>
    </row>
    <row r="147" spans="2:65" s="13" customFormat="1">
      <c r="B147" s="172"/>
      <c r="D147" s="150" t="s">
        <v>182</v>
      </c>
      <c r="E147" s="173" t="s">
        <v>1</v>
      </c>
      <c r="F147" s="174" t="s">
        <v>546</v>
      </c>
      <c r="H147" s="175">
        <v>1</v>
      </c>
      <c r="I147" s="176"/>
      <c r="L147" s="172"/>
      <c r="M147" s="177"/>
      <c r="T147" s="178"/>
      <c r="AT147" s="173" t="s">
        <v>182</v>
      </c>
      <c r="AU147" s="173" t="s">
        <v>98</v>
      </c>
      <c r="AV147" s="13" t="s">
        <v>178</v>
      </c>
      <c r="AW147" s="13" t="s">
        <v>40</v>
      </c>
      <c r="AX147" s="13" t="s">
        <v>92</v>
      </c>
      <c r="AY147" s="173" t="s">
        <v>171</v>
      </c>
    </row>
    <row r="148" spans="2:65" s="1" customFormat="1" ht="16.5" customHeight="1">
      <c r="B148" s="33"/>
      <c r="C148" s="137" t="s">
        <v>178</v>
      </c>
      <c r="D148" s="137" t="s">
        <v>173</v>
      </c>
      <c r="E148" s="138" t="s">
        <v>740</v>
      </c>
      <c r="F148" s="139" t="s">
        <v>741</v>
      </c>
      <c r="G148" s="140" t="s">
        <v>382</v>
      </c>
      <c r="H148" s="141">
        <v>2</v>
      </c>
      <c r="I148" s="142"/>
      <c r="J148" s="143">
        <f>ROUND(I148*H148,2)</f>
        <v>0</v>
      </c>
      <c r="K148" s="139" t="s">
        <v>177</v>
      </c>
      <c r="L148" s="33"/>
      <c r="M148" s="144" t="s">
        <v>1</v>
      </c>
      <c r="N148" s="145" t="s">
        <v>50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178</v>
      </c>
      <c r="AT148" s="148" t="s">
        <v>173</v>
      </c>
      <c r="AU148" s="148" t="s">
        <v>98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92</v>
      </c>
      <c r="BK148" s="149">
        <f>ROUND(I148*H148,2)</f>
        <v>0</v>
      </c>
      <c r="BL148" s="17" t="s">
        <v>178</v>
      </c>
      <c r="BM148" s="148" t="s">
        <v>742</v>
      </c>
    </row>
    <row r="149" spans="2:65" s="1" customFormat="1">
      <c r="B149" s="33"/>
      <c r="D149" s="150" t="s">
        <v>180</v>
      </c>
      <c r="F149" s="151" t="s">
        <v>743</v>
      </c>
      <c r="I149" s="152"/>
      <c r="L149" s="33"/>
      <c r="M149" s="153"/>
      <c r="T149" s="57"/>
      <c r="AT149" s="17" t="s">
        <v>180</v>
      </c>
      <c r="AU149" s="17" t="s">
        <v>98</v>
      </c>
    </row>
    <row r="150" spans="2:65" s="1" customFormat="1" ht="19.2">
      <c r="B150" s="33"/>
      <c r="D150" s="150" t="s">
        <v>188</v>
      </c>
      <c r="F150" s="161" t="s">
        <v>744</v>
      </c>
      <c r="I150" s="152"/>
      <c r="L150" s="33"/>
      <c r="M150" s="153"/>
      <c r="T150" s="57"/>
      <c r="AT150" s="17" t="s">
        <v>188</v>
      </c>
      <c r="AU150" s="17" t="s">
        <v>98</v>
      </c>
    </row>
    <row r="151" spans="2:65" s="14" customFormat="1">
      <c r="B151" s="182"/>
      <c r="D151" s="150" t="s">
        <v>182</v>
      </c>
      <c r="E151" s="183" t="s">
        <v>1</v>
      </c>
      <c r="F151" s="184" t="s">
        <v>733</v>
      </c>
      <c r="H151" s="183" t="s">
        <v>1</v>
      </c>
      <c r="I151" s="185"/>
      <c r="L151" s="182"/>
      <c r="M151" s="186"/>
      <c r="T151" s="187"/>
      <c r="AT151" s="183" t="s">
        <v>182</v>
      </c>
      <c r="AU151" s="183" t="s">
        <v>98</v>
      </c>
      <c r="AV151" s="14" t="s">
        <v>92</v>
      </c>
      <c r="AW151" s="14" t="s">
        <v>40</v>
      </c>
      <c r="AX151" s="14" t="s">
        <v>85</v>
      </c>
      <c r="AY151" s="183" t="s">
        <v>171</v>
      </c>
    </row>
    <row r="152" spans="2:65" s="12" customFormat="1">
      <c r="B152" s="154"/>
      <c r="D152" s="150" t="s">
        <v>182</v>
      </c>
      <c r="E152" s="155" t="s">
        <v>1</v>
      </c>
      <c r="F152" s="156" t="s">
        <v>745</v>
      </c>
      <c r="H152" s="157">
        <v>2</v>
      </c>
      <c r="I152" s="158"/>
      <c r="L152" s="154"/>
      <c r="M152" s="159"/>
      <c r="T152" s="160"/>
      <c r="AT152" s="155" t="s">
        <v>182</v>
      </c>
      <c r="AU152" s="155" t="s">
        <v>98</v>
      </c>
      <c r="AV152" s="12" t="s">
        <v>98</v>
      </c>
      <c r="AW152" s="12" t="s">
        <v>40</v>
      </c>
      <c r="AX152" s="12" t="s">
        <v>85</v>
      </c>
      <c r="AY152" s="155" t="s">
        <v>171</v>
      </c>
    </row>
    <row r="153" spans="2:65" s="13" customFormat="1">
      <c r="B153" s="172"/>
      <c r="D153" s="150" t="s">
        <v>182</v>
      </c>
      <c r="E153" s="173" t="s">
        <v>1</v>
      </c>
      <c r="F153" s="174" t="s">
        <v>546</v>
      </c>
      <c r="H153" s="175">
        <v>2</v>
      </c>
      <c r="I153" s="176"/>
      <c r="L153" s="172"/>
      <c r="M153" s="177"/>
      <c r="T153" s="178"/>
      <c r="AT153" s="173" t="s">
        <v>182</v>
      </c>
      <c r="AU153" s="173" t="s">
        <v>98</v>
      </c>
      <c r="AV153" s="13" t="s">
        <v>178</v>
      </c>
      <c r="AW153" s="13" t="s">
        <v>40</v>
      </c>
      <c r="AX153" s="13" t="s">
        <v>92</v>
      </c>
      <c r="AY153" s="173" t="s">
        <v>171</v>
      </c>
    </row>
    <row r="154" spans="2:65" s="1" customFormat="1" ht="24.15" customHeight="1">
      <c r="B154" s="33"/>
      <c r="C154" s="137" t="s">
        <v>202</v>
      </c>
      <c r="D154" s="137" t="s">
        <v>173</v>
      </c>
      <c r="E154" s="138" t="s">
        <v>746</v>
      </c>
      <c r="F154" s="139" t="s">
        <v>747</v>
      </c>
      <c r="G154" s="140" t="s">
        <v>176</v>
      </c>
      <c r="H154" s="141">
        <v>170</v>
      </c>
      <c r="I154" s="142"/>
      <c r="J154" s="143">
        <f>ROUND(I154*H154,2)</f>
        <v>0</v>
      </c>
      <c r="K154" s="139" t="s">
        <v>177</v>
      </c>
      <c r="L154" s="33"/>
      <c r="M154" s="144" t="s">
        <v>1</v>
      </c>
      <c r="N154" s="145" t="s">
        <v>50</v>
      </c>
      <c r="P154" s="146">
        <f>O154*H154</f>
        <v>0</v>
      </c>
      <c r="Q154" s="146">
        <v>0</v>
      </c>
      <c r="R154" s="146">
        <f>Q154*H154</f>
        <v>0</v>
      </c>
      <c r="S154" s="146">
        <v>0.23499999999999999</v>
      </c>
      <c r="T154" s="147">
        <f>S154*H154</f>
        <v>39.949999999999996</v>
      </c>
      <c r="AR154" s="148" t="s">
        <v>178</v>
      </c>
      <c r="AT154" s="148" t="s">
        <v>173</v>
      </c>
      <c r="AU154" s="148" t="s">
        <v>98</v>
      </c>
      <c r="AY154" s="17" t="s">
        <v>171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92</v>
      </c>
      <c r="BK154" s="149">
        <f>ROUND(I154*H154,2)</f>
        <v>0</v>
      </c>
      <c r="BL154" s="17" t="s">
        <v>178</v>
      </c>
      <c r="BM154" s="148" t="s">
        <v>748</v>
      </c>
    </row>
    <row r="155" spans="2:65" s="1" customFormat="1" ht="38.4">
      <c r="B155" s="33"/>
      <c r="D155" s="150" t="s">
        <v>180</v>
      </c>
      <c r="F155" s="151" t="s">
        <v>749</v>
      </c>
      <c r="I155" s="152"/>
      <c r="L155" s="33"/>
      <c r="M155" s="153"/>
      <c r="T155" s="57"/>
      <c r="AT155" s="17" t="s">
        <v>180</v>
      </c>
      <c r="AU155" s="17" t="s">
        <v>98</v>
      </c>
    </row>
    <row r="156" spans="2:65" s="14" customFormat="1">
      <c r="B156" s="182"/>
      <c r="D156" s="150" t="s">
        <v>182</v>
      </c>
      <c r="E156" s="183" t="s">
        <v>1</v>
      </c>
      <c r="F156" s="184" t="s">
        <v>733</v>
      </c>
      <c r="H156" s="183" t="s">
        <v>1</v>
      </c>
      <c r="I156" s="185"/>
      <c r="L156" s="182"/>
      <c r="M156" s="186"/>
      <c r="T156" s="187"/>
      <c r="AT156" s="183" t="s">
        <v>182</v>
      </c>
      <c r="AU156" s="183" t="s">
        <v>98</v>
      </c>
      <c r="AV156" s="14" t="s">
        <v>92</v>
      </c>
      <c r="AW156" s="14" t="s">
        <v>40</v>
      </c>
      <c r="AX156" s="14" t="s">
        <v>85</v>
      </c>
      <c r="AY156" s="183" t="s">
        <v>171</v>
      </c>
    </row>
    <row r="157" spans="2:65" s="12" customFormat="1">
      <c r="B157" s="154"/>
      <c r="D157" s="150" t="s">
        <v>182</v>
      </c>
      <c r="E157" s="155" t="s">
        <v>1</v>
      </c>
      <c r="F157" s="156" t="s">
        <v>750</v>
      </c>
      <c r="H157" s="157">
        <v>170</v>
      </c>
      <c r="I157" s="158"/>
      <c r="L157" s="154"/>
      <c r="M157" s="159"/>
      <c r="T157" s="160"/>
      <c r="AT157" s="155" t="s">
        <v>182</v>
      </c>
      <c r="AU157" s="155" t="s">
        <v>98</v>
      </c>
      <c r="AV157" s="12" t="s">
        <v>98</v>
      </c>
      <c r="AW157" s="12" t="s">
        <v>40</v>
      </c>
      <c r="AX157" s="12" t="s">
        <v>85</v>
      </c>
      <c r="AY157" s="155" t="s">
        <v>171</v>
      </c>
    </row>
    <row r="158" spans="2:65" s="13" customFormat="1">
      <c r="B158" s="172"/>
      <c r="D158" s="150" t="s">
        <v>182</v>
      </c>
      <c r="E158" s="173" t="s">
        <v>1</v>
      </c>
      <c r="F158" s="174" t="s">
        <v>546</v>
      </c>
      <c r="H158" s="175">
        <v>170</v>
      </c>
      <c r="I158" s="176"/>
      <c r="L158" s="172"/>
      <c r="M158" s="177"/>
      <c r="T158" s="178"/>
      <c r="AT158" s="173" t="s">
        <v>182</v>
      </c>
      <c r="AU158" s="173" t="s">
        <v>98</v>
      </c>
      <c r="AV158" s="13" t="s">
        <v>178</v>
      </c>
      <c r="AW158" s="13" t="s">
        <v>40</v>
      </c>
      <c r="AX158" s="13" t="s">
        <v>92</v>
      </c>
      <c r="AY158" s="173" t="s">
        <v>171</v>
      </c>
    </row>
    <row r="159" spans="2:65" s="1" customFormat="1" ht="24.15" customHeight="1">
      <c r="B159" s="33"/>
      <c r="C159" s="137" t="s">
        <v>207</v>
      </c>
      <c r="D159" s="137" t="s">
        <v>173</v>
      </c>
      <c r="E159" s="138" t="s">
        <v>751</v>
      </c>
      <c r="F159" s="139" t="s">
        <v>752</v>
      </c>
      <c r="G159" s="140" t="s">
        <v>176</v>
      </c>
      <c r="H159" s="141">
        <v>20.5</v>
      </c>
      <c r="I159" s="142"/>
      <c r="J159" s="143">
        <f>ROUND(I159*H159,2)</f>
        <v>0</v>
      </c>
      <c r="K159" s="139" t="s">
        <v>177</v>
      </c>
      <c r="L159" s="33"/>
      <c r="M159" s="144" t="s">
        <v>1</v>
      </c>
      <c r="N159" s="145" t="s">
        <v>50</v>
      </c>
      <c r="P159" s="146">
        <f>O159*H159</f>
        <v>0</v>
      </c>
      <c r="Q159" s="146">
        <v>0</v>
      </c>
      <c r="R159" s="146">
        <f>Q159*H159</f>
        <v>0</v>
      </c>
      <c r="S159" s="146">
        <v>0.32</v>
      </c>
      <c r="T159" s="147">
        <f>S159*H159</f>
        <v>6.5600000000000005</v>
      </c>
      <c r="AR159" s="148" t="s">
        <v>178</v>
      </c>
      <c r="AT159" s="148" t="s">
        <v>173</v>
      </c>
      <c r="AU159" s="148" t="s">
        <v>98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92</v>
      </c>
      <c r="BK159" s="149">
        <f>ROUND(I159*H159,2)</f>
        <v>0</v>
      </c>
      <c r="BL159" s="17" t="s">
        <v>178</v>
      </c>
      <c r="BM159" s="148" t="s">
        <v>753</v>
      </c>
    </row>
    <row r="160" spans="2:65" s="1" customFormat="1" ht="38.4">
      <c r="B160" s="33"/>
      <c r="D160" s="150" t="s">
        <v>180</v>
      </c>
      <c r="F160" s="151" t="s">
        <v>754</v>
      </c>
      <c r="I160" s="152"/>
      <c r="L160" s="33"/>
      <c r="M160" s="153"/>
      <c r="T160" s="57"/>
      <c r="AT160" s="17" t="s">
        <v>180</v>
      </c>
      <c r="AU160" s="17" t="s">
        <v>98</v>
      </c>
    </row>
    <row r="161" spans="2:65" s="14" customFormat="1">
      <c r="B161" s="182"/>
      <c r="D161" s="150" t="s">
        <v>182</v>
      </c>
      <c r="E161" s="183" t="s">
        <v>1</v>
      </c>
      <c r="F161" s="184" t="s">
        <v>733</v>
      </c>
      <c r="H161" s="183" t="s">
        <v>1</v>
      </c>
      <c r="I161" s="185"/>
      <c r="L161" s="182"/>
      <c r="M161" s="186"/>
      <c r="T161" s="187"/>
      <c r="AT161" s="183" t="s">
        <v>182</v>
      </c>
      <c r="AU161" s="183" t="s">
        <v>98</v>
      </c>
      <c r="AV161" s="14" t="s">
        <v>92</v>
      </c>
      <c r="AW161" s="14" t="s">
        <v>40</v>
      </c>
      <c r="AX161" s="14" t="s">
        <v>85</v>
      </c>
      <c r="AY161" s="183" t="s">
        <v>171</v>
      </c>
    </row>
    <row r="162" spans="2:65" s="12" customFormat="1">
      <c r="B162" s="154"/>
      <c r="D162" s="150" t="s">
        <v>182</v>
      </c>
      <c r="E162" s="155" t="s">
        <v>1</v>
      </c>
      <c r="F162" s="156" t="s">
        <v>755</v>
      </c>
      <c r="H162" s="157">
        <v>20.5</v>
      </c>
      <c r="I162" s="158"/>
      <c r="L162" s="154"/>
      <c r="M162" s="159"/>
      <c r="T162" s="160"/>
      <c r="AT162" s="155" t="s">
        <v>182</v>
      </c>
      <c r="AU162" s="155" t="s">
        <v>98</v>
      </c>
      <c r="AV162" s="12" t="s">
        <v>98</v>
      </c>
      <c r="AW162" s="12" t="s">
        <v>40</v>
      </c>
      <c r="AX162" s="12" t="s">
        <v>85</v>
      </c>
      <c r="AY162" s="155" t="s">
        <v>171</v>
      </c>
    </row>
    <row r="163" spans="2:65" s="13" customFormat="1">
      <c r="B163" s="172"/>
      <c r="D163" s="150" t="s">
        <v>182</v>
      </c>
      <c r="E163" s="173" t="s">
        <v>1</v>
      </c>
      <c r="F163" s="174" t="s">
        <v>546</v>
      </c>
      <c r="H163" s="175">
        <v>20.5</v>
      </c>
      <c r="I163" s="176"/>
      <c r="L163" s="172"/>
      <c r="M163" s="177"/>
      <c r="T163" s="178"/>
      <c r="AT163" s="173" t="s">
        <v>182</v>
      </c>
      <c r="AU163" s="173" t="s">
        <v>98</v>
      </c>
      <c r="AV163" s="13" t="s">
        <v>178</v>
      </c>
      <c r="AW163" s="13" t="s">
        <v>40</v>
      </c>
      <c r="AX163" s="13" t="s">
        <v>92</v>
      </c>
      <c r="AY163" s="173" t="s">
        <v>171</v>
      </c>
    </row>
    <row r="164" spans="2:65" s="1" customFormat="1" ht="24.15" customHeight="1">
      <c r="B164" s="33"/>
      <c r="C164" s="137" t="s">
        <v>212</v>
      </c>
      <c r="D164" s="137" t="s">
        <v>173</v>
      </c>
      <c r="E164" s="138" t="s">
        <v>756</v>
      </c>
      <c r="F164" s="139" t="s">
        <v>757</v>
      </c>
      <c r="G164" s="140" t="s">
        <v>176</v>
      </c>
      <c r="H164" s="141">
        <v>1055.8</v>
      </c>
      <c r="I164" s="142"/>
      <c r="J164" s="143">
        <f>ROUND(I164*H164,2)</f>
        <v>0</v>
      </c>
      <c r="K164" s="139" t="s">
        <v>177</v>
      </c>
      <c r="L164" s="33"/>
      <c r="M164" s="144" t="s">
        <v>1</v>
      </c>
      <c r="N164" s="145" t="s">
        <v>50</v>
      </c>
      <c r="P164" s="146">
        <f>O164*H164</f>
        <v>0</v>
      </c>
      <c r="Q164" s="146">
        <v>0</v>
      </c>
      <c r="R164" s="146">
        <f>Q164*H164</f>
        <v>0</v>
      </c>
      <c r="S164" s="146">
        <v>0.3</v>
      </c>
      <c r="T164" s="147">
        <f>S164*H164</f>
        <v>316.73999999999995</v>
      </c>
      <c r="AR164" s="148" t="s">
        <v>178</v>
      </c>
      <c r="AT164" s="148" t="s">
        <v>173</v>
      </c>
      <c r="AU164" s="148" t="s">
        <v>98</v>
      </c>
      <c r="AY164" s="17" t="s">
        <v>171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92</v>
      </c>
      <c r="BK164" s="149">
        <f>ROUND(I164*H164,2)</f>
        <v>0</v>
      </c>
      <c r="BL164" s="17" t="s">
        <v>178</v>
      </c>
      <c r="BM164" s="148" t="s">
        <v>758</v>
      </c>
    </row>
    <row r="165" spans="2:65" s="1" customFormat="1" ht="38.4">
      <c r="B165" s="33"/>
      <c r="D165" s="150" t="s">
        <v>180</v>
      </c>
      <c r="F165" s="151" t="s">
        <v>759</v>
      </c>
      <c r="I165" s="152"/>
      <c r="L165" s="33"/>
      <c r="M165" s="153"/>
      <c r="T165" s="57"/>
      <c r="AT165" s="17" t="s">
        <v>180</v>
      </c>
      <c r="AU165" s="17" t="s">
        <v>98</v>
      </c>
    </row>
    <row r="166" spans="2:65" s="14" customFormat="1">
      <c r="B166" s="182"/>
      <c r="D166" s="150" t="s">
        <v>182</v>
      </c>
      <c r="E166" s="183" t="s">
        <v>1</v>
      </c>
      <c r="F166" s="184" t="s">
        <v>733</v>
      </c>
      <c r="H166" s="183" t="s">
        <v>1</v>
      </c>
      <c r="I166" s="185"/>
      <c r="L166" s="182"/>
      <c r="M166" s="186"/>
      <c r="T166" s="187"/>
      <c r="AT166" s="183" t="s">
        <v>182</v>
      </c>
      <c r="AU166" s="183" t="s">
        <v>98</v>
      </c>
      <c r="AV166" s="14" t="s">
        <v>92</v>
      </c>
      <c r="AW166" s="14" t="s">
        <v>40</v>
      </c>
      <c r="AX166" s="14" t="s">
        <v>85</v>
      </c>
      <c r="AY166" s="183" t="s">
        <v>171</v>
      </c>
    </row>
    <row r="167" spans="2:65" s="12" customFormat="1">
      <c r="B167" s="154"/>
      <c r="D167" s="150" t="s">
        <v>182</v>
      </c>
      <c r="E167" s="155" t="s">
        <v>1</v>
      </c>
      <c r="F167" s="156" t="s">
        <v>760</v>
      </c>
      <c r="H167" s="157">
        <v>474</v>
      </c>
      <c r="I167" s="158"/>
      <c r="L167" s="154"/>
      <c r="M167" s="159"/>
      <c r="T167" s="160"/>
      <c r="AT167" s="155" t="s">
        <v>182</v>
      </c>
      <c r="AU167" s="155" t="s">
        <v>98</v>
      </c>
      <c r="AV167" s="12" t="s">
        <v>98</v>
      </c>
      <c r="AW167" s="12" t="s">
        <v>40</v>
      </c>
      <c r="AX167" s="12" t="s">
        <v>85</v>
      </c>
      <c r="AY167" s="155" t="s">
        <v>171</v>
      </c>
    </row>
    <row r="168" spans="2:65" s="12" customFormat="1">
      <c r="B168" s="154"/>
      <c r="D168" s="150" t="s">
        <v>182</v>
      </c>
      <c r="E168" s="155" t="s">
        <v>1</v>
      </c>
      <c r="F168" s="156" t="s">
        <v>761</v>
      </c>
      <c r="H168" s="157">
        <v>284.3</v>
      </c>
      <c r="I168" s="158"/>
      <c r="L168" s="154"/>
      <c r="M168" s="159"/>
      <c r="T168" s="160"/>
      <c r="AT168" s="155" t="s">
        <v>182</v>
      </c>
      <c r="AU168" s="155" t="s">
        <v>98</v>
      </c>
      <c r="AV168" s="12" t="s">
        <v>98</v>
      </c>
      <c r="AW168" s="12" t="s">
        <v>40</v>
      </c>
      <c r="AX168" s="12" t="s">
        <v>85</v>
      </c>
      <c r="AY168" s="155" t="s">
        <v>171</v>
      </c>
    </row>
    <row r="169" spans="2:65" s="12" customFormat="1">
      <c r="B169" s="154"/>
      <c r="D169" s="150" t="s">
        <v>182</v>
      </c>
      <c r="E169" s="155" t="s">
        <v>1</v>
      </c>
      <c r="F169" s="156" t="s">
        <v>762</v>
      </c>
      <c r="H169" s="157">
        <v>297.5</v>
      </c>
      <c r="I169" s="158"/>
      <c r="L169" s="154"/>
      <c r="M169" s="159"/>
      <c r="T169" s="160"/>
      <c r="AT169" s="155" t="s">
        <v>182</v>
      </c>
      <c r="AU169" s="155" t="s">
        <v>98</v>
      </c>
      <c r="AV169" s="12" t="s">
        <v>98</v>
      </c>
      <c r="AW169" s="12" t="s">
        <v>40</v>
      </c>
      <c r="AX169" s="12" t="s">
        <v>85</v>
      </c>
      <c r="AY169" s="155" t="s">
        <v>171</v>
      </c>
    </row>
    <row r="170" spans="2:65" s="13" customFormat="1">
      <c r="B170" s="172"/>
      <c r="D170" s="150" t="s">
        <v>182</v>
      </c>
      <c r="E170" s="173" t="s">
        <v>1</v>
      </c>
      <c r="F170" s="174" t="s">
        <v>546</v>
      </c>
      <c r="H170" s="175">
        <v>1055.8</v>
      </c>
      <c r="I170" s="176"/>
      <c r="L170" s="172"/>
      <c r="M170" s="177"/>
      <c r="T170" s="178"/>
      <c r="AT170" s="173" t="s">
        <v>182</v>
      </c>
      <c r="AU170" s="173" t="s">
        <v>98</v>
      </c>
      <c r="AV170" s="13" t="s">
        <v>178</v>
      </c>
      <c r="AW170" s="13" t="s">
        <v>40</v>
      </c>
      <c r="AX170" s="13" t="s">
        <v>92</v>
      </c>
      <c r="AY170" s="173" t="s">
        <v>171</v>
      </c>
    </row>
    <row r="171" spans="2:65" s="1" customFormat="1" ht="24.15" customHeight="1">
      <c r="B171" s="33"/>
      <c r="C171" s="137" t="s">
        <v>219</v>
      </c>
      <c r="D171" s="137" t="s">
        <v>173</v>
      </c>
      <c r="E171" s="138" t="s">
        <v>184</v>
      </c>
      <c r="F171" s="139" t="s">
        <v>185</v>
      </c>
      <c r="G171" s="140" t="s">
        <v>176</v>
      </c>
      <c r="H171" s="141">
        <v>297.5</v>
      </c>
      <c r="I171" s="142"/>
      <c r="J171" s="143">
        <f>ROUND(I171*H171,2)</f>
        <v>0</v>
      </c>
      <c r="K171" s="139" t="s">
        <v>177</v>
      </c>
      <c r="L171" s="33"/>
      <c r="M171" s="144" t="s">
        <v>1</v>
      </c>
      <c r="N171" s="145" t="s">
        <v>50</v>
      </c>
      <c r="P171" s="146">
        <f>O171*H171</f>
        <v>0</v>
      </c>
      <c r="Q171" s="146">
        <v>0</v>
      </c>
      <c r="R171" s="146">
        <f>Q171*H171</f>
        <v>0</v>
      </c>
      <c r="S171" s="146">
        <v>0.28999999999999998</v>
      </c>
      <c r="T171" s="147">
        <f>S171*H171</f>
        <v>86.274999999999991</v>
      </c>
      <c r="AR171" s="148" t="s">
        <v>178</v>
      </c>
      <c r="AT171" s="148" t="s">
        <v>173</v>
      </c>
      <c r="AU171" s="148" t="s">
        <v>98</v>
      </c>
      <c r="AY171" s="17" t="s">
        <v>171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92</v>
      </c>
      <c r="BK171" s="149">
        <f>ROUND(I171*H171,2)</f>
        <v>0</v>
      </c>
      <c r="BL171" s="17" t="s">
        <v>178</v>
      </c>
      <c r="BM171" s="148" t="s">
        <v>763</v>
      </c>
    </row>
    <row r="172" spans="2:65" s="1" customFormat="1" ht="38.4">
      <c r="B172" s="33"/>
      <c r="D172" s="150" t="s">
        <v>180</v>
      </c>
      <c r="F172" s="151" t="s">
        <v>187</v>
      </c>
      <c r="I172" s="152"/>
      <c r="L172" s="33"/>
      <c r="M172" s="153"/>
      <c r="T172" s="57"/>
      <c r="AT172" s="17" t="s">
        <v>180</v>
      </c>
      <c r="AU172" s="17" t="s">
        <v>98</v>
      </c>
    </row>
    <row r="173" spans="2:65" s="14" customFormat="1">
      <c r="B173" s="182"/>
      <c r="D173" s="150" t="s">
        <v>182</v>
      </c>
      <c r="E173" s="183" t="s">
        <v>1</v>
      </c>
      <c r="F173" s="184" t="s">
        <v>733</v>
      </c>
      <c r="H173" s="183" t="s">
        <v>1</v>
      </c>
      <c r="I173" s="185"/>
      <c r="L173" s="182"/>
      <c r="M173" s="186"/>
      <c r="T173" s="187"/>
      <c r="AT173" s="183" t="s">
        <v>182</v>
      </c>
      <c r="AU173" s="183" t="s">
        <v>98</v>
      </c>
      <c r="AV173" s="14" t="s">
        <v>92</v>
      </c>
      <c r="AW173" s="14" t="s">
        <v>40</v>
      </c>
      <c r="AX173" s="14" t="s">
        <v>85</v>
      </c>
      <c r="AY173" s="183" t="s">
        <v>171</v>
      </c>
    </row>
    <row r="174" spans="2:65" s="12" customFormat="1">
      <c r="B174" s="154"/>
      <c r="D174" s="150" t="s">
        <v>182</v>
      </c>
      <c r="E174" s="155" t="s">
        <v>1</v>
      </c>
      <c r="F174" s="156" t="s">
        <v>762</v>
      </c>
      <c r="H174" s="157">
        <v>297.5</v>
      </c>
      <c r="I174" s="158"/>
      <c r="L174" s="154"/>
      <c r="M174" s="159"/>
      <c r="T174" s="160"/>
      <c r="AT174" s="155" t="s">
        <v>182</v>
      </c>
      <c r="AU174" s="155" t="s">
        <v>98</v>
      </c>
      <c r="AV174" s="12" t="s">
        <v>98</v>
      </c>
      <c r="AW174" s="12" t="s">
        <v>40</v>
      </c>
      <c r="AX174" s="12" t="s">
        <v>85</v>
      </c>
      <c r="AY174" s="155" t="s">
        <v>171</v>
      </c>
    </row>
    <row r="175" spans="2:65" s="13" customFormat="1">
      <c r="B175" s="172"/>
      <c r="D175" s="150" t="s">
        <v>182</v>
      </c>
      <c r="E175" s="173" t="s">
        <v>1</v>
      </c>
      <c r="F175" s="174" t="s">
        <v>546</v>
      </c>
      <c r="H175" s="175">
        <v>297.5</v>
      </c>
      <c r="I175" s="176"/>
      <c r="L175" s="172"/>
      <c r="M175" s="177"/>
      <c r="T175" s="178"/>
      <c r="AT175" s="173" t="s">
        <v>182</v>
      </c>
      <c r="AU175" s="173" t="s">
        <v>98</v>
      </c>
      <c r="AV175" s="13" t="s">
        <v>178</v>
      </c>
      <c r="AW175" s="13" t="s">
        <v>40</v>
      </c>
      <c r="AX175" s="13" t="s">
        <v>92</v>
      </c>
      <c r="AY175" s="173" t="s">
        <v>171</v>
      </c>
    </row>
    <row r="176" spans="2:65" s="1" customFormat="1" ht="24.15" customHeight="1">
      <c r="B176" s="33"/>
      <c r="C176" s="137" t="s">
        <v>223</v>
      </c>
      <c r="D176" s="137" t="s">
        <v>173</v>
      </c>
      <c r="E176" s="138" t="s">
        <v>764</v>
      </c>
      <c r="F176" s="139" t="s">
        <v>765</v>
      </c>
      <c r="G176" s="140" t="s">
        <v>176</v>
      </c>
      <c r="H176" s="141">
        <v>4</v>
      </c>
      <c r="I176" s="142"/>
      <c r="J176" s="143">
        <f>ROUND(I176*H176,2)</f>
        <v>0</v>
      </c>
      <c r="K176" s="139" t="s">
        <v>177</v>
      </c>
      <c r="L176" s="33"/>
      <c r="M176" s="144" t="s">
        <v>1</v>
      </c>
      <c r="N176" s="145" t="s">
        <v>50</v>
      </c>
      <c r="P176" s="146">
        <f>O176*H176</f>
        <v>0</v>
      </c>
      <c r="Q176" s="146">
        <v>0</v>
      </c>
      <c r="R176" s="146">
        <f>Q176*H176</f>
        <v>0</v>
      </c>
      <c r="S176" s="146">
        <v>0.24299999999999999</v>
      </c>
      <c r="T176" s="147">
        <f>S176*H176</f>
        <v>0.97199999999999998</v>
      </c>
      <c r="AR176" s="148" t="s">
        <v>178</v>
      </c>
      <c r="AT176" s="148" t="s">
        <v>173</v>
      </c>
      <c r="AU176" s="148" t="s">
        <v>98</v>
      </c>
      <c r="AY176" s="17" t="s">
        <v>171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92</v>
      </c>
      <c r="BK176" s="149">
        <f>ROUND(I176*H176,2)</f>
        <v>0</v>
      </c>
      <c r="BL176" s="17" t="s">
        <v>178</v>
      </c>
      <c r="BM176" s="148" t="s">
        <v>766</v>
      </c>
    </row>
    <row r="177" spans="2:65" s="1" customFormat="1" ht="38.4">
      <c r="B177" s="33"/>
      <c r="D177" s="150" t="s">
        <v>180</v>
      </c>
      <c r="F177" s="151" t="s">
        <v>767</v>
      </c>
      <c r="I177" s="152"/>
      <c r="L177" s="33"/>
      <c r="M177" s="153"/>
      <c r="T177" s="57"/>
      <c r="AT177" s="17" t="s">
        <v>180</v>
      </c>
      <c r="AU177" s="17" t="s">
        <v>98</v>
      </c>
    </row>
    <row r="178" spans="2:65" s="14" customFormat="1">
      <c r="B178" s="182"/>
      <c r="D178" s="150" t="s">
        <v>182</v>
      </c>
      <c r="E178" s="183" t="s">
        <v>1</v>
      </c>
      <c r="F178" s="184" t="s">
        <v>733</v>
      </c>
      <c r="H178" s="183" t="s">
        <v>1</v>
      </c>
      <c r="I178" s="185"/>
      <c r="L178" s="182"/>
      <c r="M178" s="186"/>
      <c r="T178" s="187"/>
      <c r="AT178" s="183" t="s">
        <v>182</v>
      </c>
      <c r="AU178" s="183" t="s">
        <v>98</v>
      </c>
      <c r="AV178" s="14" t="s">
        <v>92</v>
      </c>
      <c r="AW178" s="14" t="s">
        <v>40</v>
      </c>
      <c r="AX178" s="14" t="s">
        <v>85</v>
      </c>
      <c r="AY178" s="183" t="s">
        <v>171</v>
      </c>
    </row>
    <row r="179" spans="2:65" s="12" customFormat="1">
      <c r="B179" s="154"/>
      <c r="D179" s="150" t="s">
        <v>182</v>
      </c>
      <c r="E179" s="155" t="s">
        <v>1</v>
      </c>
      <c r="F179" s="156" t="s">
        <v>768</v>
      </c>
      <c r="H179" s="157">
        <v>4</v>
      </c>
      <c r="I179" s="158"/>
      <c r="L179" s="154"/>
      <c r="M179" s="159"/>
      <c r="T179" s="160"/>
      <c r="AT179" s="155" t="s">
        <v>182</v>
      </c>
      <c r="AU179" s="155" t="s">
        <v>98</v>
      </c>
      <c r="AV179" s="12" t="s">
        <v>98</v>
      </c>
      <c r="AW179" s="12" t="s">
        <v>40</v>
      </c>
      <c r="AX179" s="12" t="s">
        <v>85</v>
      </c>
      <c r="AY179" s="155" t="s">
        <v>171</v>
      </c>
    </row>
    <row r="180" spans="2:65" s="13" customFormat="1">
      <c r="B180" s="172"/>
      <c r="D180" s="150" t="s">
        <v>182</v>
      </c>
      <c r="E180" s="173" t="s">
        <v>1</v>
      </c>
      <c r="F180" s="174" t="s">
        <v>546</v>
      </c>
      <c r="H180" s="175">
        <v>4</v>
      </c>
      <c r="I180" s="176"/>
      <c r="L180" s="172"/>
      <c r="M180" s="177"/>
      <c r="T180" s="178"/>
      <c r="AT180" s="173" t="s">
        <v>182</v>
      </c>
      <c r="AU180" s="173" t="s">
        <v>98</v>
      </c>
      <c r="AV180" s="13" t="s">
        <v>178</v>
      </c>
      <c r="AW180" s="13" t="s">
        <v>40</v>
      </c>
      <c r="AX180" s="13" t="s">
        <v>92</v>
      </c>
      <c r="AY180" s="173" t="s">
        <v>171</v>
      </c>
    </row>
    <row r="181" spans="2:65" s="1" customFormat="1" ht="33" customHeight="1">
      <c r="B181" s="33"/>
      <c r="C181" s="137" t="s">
        <v>230</v>
      </c>
      <c r="D181" s="137" t="s">
        <v>173</v>
      </c>
      <c r="E181" s="138" t="s">
        <v>769</v>
      </c>
      <c r="F181" s="139" t="s">
        <v>770</v>
      </c>
      <c r="G181" s="140" t="s">
        <v>176</v>
      </c>
      <c r="H181" s="141">
        <v>474</v>
      </c>
      <c r="I181" s="142"/>
      <c r="J181" s="143">
        <f>ROUND(I181*H181,2)</f>
        <v>0</v>
      </c>
      <c r="K181" s="139" t="s">
        <v>177</v>
      </c>
      <c r="L181" s="33"/>
      <c r="M181" s="144" t="s">
        <v>1</v>
      </c>
      <c r="N181" s="145" t="s">
        <v>50</v>
      </c>
      <c r="P181" s="146">
        <f>O181*H181</f>
        <v>0</v>
      </c>
      <c r="Q181" s="146">
        <v>4.0000000000000003E-5</v>
      </c>
      <c r="R181" s="146">
        <f>Q181*H181</f>
        <v>1.8960000000000001E-2</v>
      </c>
      <c r="S181" s="146">
        <v>9.1999999999999998E-2</v>
      </c>
      <c r="T181" s="147">
        <f>S181*H181</f>
        <v>43.607999999999997</v>
      </c>
      <c r="AR181" s="148" t="s">
        <v>178</v>
      </c>
      <c r="AT181" s="148" t="s">
        <v>173</v>
      </c>
      <c r="AU181" s="148" t="s">
        <v>98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92</v>
      </c>
      <c r="BK181" s="149">
        <f>ROUND(I181*H181,2)</f>
        <v>0</v>
      </c>
      <c r="BL181" s="17" t="s">
        <v>178</v>
      </c>
      <c r="BM181" s="148" t="s">
        <v>771</v>
      </c>
    </row>
    <row r="182" spans="2:65" s="1" customFormat="1" ht="28.8">
      <c r="B182" s="33"/>
      <c r="D182" s="150" t="s">
        <v>180</v>
      </c>
      <c r="F182" s="151" t="s">
        <v>772</v>
      </c>
      <c r="I182" s="152"/>
      <c r="L182" s="33"/>
      <c r="M182" s="153"/>
      <c r="T182" s="57"/>
      <c r="AT182" s="17" t="s">
        <v>180</v>
      </c>
      <c r="AU182" s="17" t="s">
        <v>98</v>
      </c>
    </row>
    <row r="183" spans="2:65" s="14" customFormat="1">
      <c r="B183" s="182"/>
      <c r="D183" s="150" t="s">
        <v>182</v>
      </c>
      <c r="E183" s="183" t="s">
        <v>1</v>
      </c>
      <c r="F183" s="184" t="s">
        <v>733</v>
      </c>
      <c r="H183" s="183" t="s">
        <v>1</v>
      </c>
      <c r="I183" s="185"/>
      <c r="L183" s="182"/>
      <c r="M183" s="186"/>
      <c r="T183" s="187"/>
      <c r="AT183" s="183" t="s">
        <v>182</v>
      </c>
      <c r="AU183" s="183" t="s">
        <v>98</v>
      </c>
      <c r="AV183" s="14" t="s">
        <v>92</v>
      </c>
      <c r="AW183" s="14" t="s">
        <v>40</v>
      </c>
      <c r="AX183" s="14" t="s">
        <v>85</v>
      </c>
      <c r="AY183" s="183" t="s">
        <v>171</v>
      </c>
    </row>
    <row r="184" spans="2:65" s="12" customFormat="1">
      <c r="B184" s="154"/>
      <c r="D184" s="150" t="s">
        <v>182</v>
      </c>
      <c r="E184" s="155" t="s">
        <v>1</v>
      </c>
      <c r="F184" s="156" t="s">
        <v>760</v>
      </c>
      <c r="H184" s="157">
        <v>474</v>
      </c>
      <c r="I184" s="158"/>
      <c r="L184" s="154"/>
      <c r="M184" s="159"/>
      <c r="T184" s="160"/>
      <c r="AT184" s="155" t="s">
        <v>182</v>
      </c>
      <c r="AU184" s="155" t="s">
        <v>98</v>
      </c>
      <c r="AV184" s="12" t="s">
        <v>98</v>
      </c>
      <c r="AW184" s="12" t="s">
        <v>40</v>
      </c>
      <c r="AX184" s="12" t="s">
        <v>85</v>
      </c>
      <c r="AY184" s="155" t="s">
        <v>171</v>
      </c>
    </row>
    <row r="185" spans="2:65" s="13" customFormat="1">
      <c r="B185" s="172"/>
      <c r="D185" s="150" t="s">
        <v>182</v>
      </c>
      <c r="E185" s="173" t="s">
        <v>1</v>
      </c>
      <c r="F185" s="174" t="s">
        <v>546</v>
      </c>
      <c r="H185" s="175">
        <v>474</v>
      </c>
      <c r="I185" s="176"/>
      <c r="L185" s="172"/>
      <c r="M185" s="177"/>
      <c r="T185" s="178"/>
      <c r="AT185" s="173" t="s">
        <v>182</v>
      </c>
      <c r="AU185" s="173" t="s">
        <v>98</v>
      </c>
      <c r="AV185" s="13" t="s">
        <v>178</v>
      </c>
      <c r="AW185" s="13" t="s">
        <v>40</v>
      </c>
      <c r="AX185" s="13" t="s">
        <v>92</v>
      </c>
      <c r="AY185" s="173" t="s">
        <v>171</v>
      </c>
    </row>
    <row r="186" spans="2:65" s="1" customFormat="1" ht="33" customHeight="1">
      <c r="B186" s="33"/>
      <c r="C186" s="137" t="s">
        <v>237</v>
      </c>
      <c r="D186" s="137" t="s">
        <v>173</v>
      </c>
      <c r="E186" s="138" t="s">
        <v>773</v>
      </c>
      <c r="F186" s="139" t="s">
        <v>774</v>
      </c>
      <c r="G186" s="140" t="s">
        <v>176</v>
      </c>
      <c r="H186" s="141">
        <v>114.3</v>
      </c>
      <c r="I186" s="142"/>
      <c r="J186" s="143">
        <f>ROUND(I186*H186,2)</f>
        <v>0</v>
      </c>
      <c r="K186" s="139" t="s">
        <v>177</v>
      </c>
      <c r="L186" s="33"/>
      <c r="M186" s="144" t="s">
        <v>1</v>
      </c>
      <c r="N186" s="145" t="s">
        <v>50</v>
      </c>
      <c r="P186" s="146">
        <f>O186*H186</f>
        <v>0</v>
      </c>
      <c r="Q186" s="146">
        <v>5.0000000000000002E-5</v>
      </c>
      <c r="R186" s="146">
        <f>Q186*H186</f>
        <v>5.7150000000000005E-3</v>
      </c>
      <c r="S186" s="146">
        <v>0.115</v>
      </c>
      <c r="T186" s="147">
        <f>S186*H186</f>
        <v>13.144500000000001</v>
      </c>
      <c r="AR186" s="148" t="s">
        <v>178</v>
      </c>
      <c r="AT186" s="148" t="s">
        <v>173</v>
      </c>
      <c r="AU186" s="148" t="s">
        <v>98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92</v>
      </c>
      <c r="BK186" s="149">
        <f>ROUND(I186*H186,2)</f>
        <v>0</v>
      </c>
      <c r="BL186" s="17" t="s">
        <v>178</v>
      </c>
      <c r="BM186" s="148" t="s">
        <v>775</v>
      </c>
    </row>
    <row r="187" spans="2:65" s="1" customFormat="1" ht="28.8">
      <c r="B187" s="33"/>
      <c r="D187" s="150" t="s">
        <v>180</v>
      </c>
      <c r="F187" s="151" t="s">
        <v>776</v>
      </c>
      <c r="I187" s="152"/>
      <c r="L187" s="33"/>
      <c r="M187" s="153"/>
      <c r="T187" s="57"/>
      <c r="AT187" s="17" t="s">
        <v>180</v>
      </c>
      <c r="AU187" s="17" t="s">
        <v>98</v>
      </c>
    </row>
    <row r="188" spans="2:65" s="14" customFormat="1">
      <c r="B188" s="182"/>
      <c r="D188" s="150" t="s">
        <v>182</v>
      </c>
      <c r="E188" s="183" t="s">
        <v>1</v>
      </c>
      <c r="F188" s="184" t="s">
        <v>733</v>
      </c>
      <c r="H188" s="183" t="s">
        <v>1</v>
      </c>
      <c r="I188" s="185"/>
      <c r="L188" s="182"/>
      <c r="M188" s="186"/>
      <c r="T188" s="187"/>
      <c r="AT188" s="183" t="s">
        <v>182</v>
      </c>
      <c r="AU188" s="183" t="s">
        <v>98</v>
      </c>
      <c r="AV188" s="14" t="s">
        <v>92</v>
      </c>
      <c r="AW188" s="14" t="s">
        <v>40</v>
      </c>
      <c r="AX188" s="14" t="s">
        <v>85</v>
      </c>
      <c r="AY188" s="183" t="s">
        <v>171</v>
      </c>
    </row>
    <row r="189" spans="2:65" s="12" customFormat="1">
      <c r="B189" s="154"/>
      <c r="D189" s="150" t="s">
        <v>182</v>
      </c>
      <c r="E189" s="155" t="s">
        <v>1</v>
      </c>
      <c r="F189" s="156" t="s">
        <v>777</v>
      </c>
      <c r="H189" s="157">
        <v>114.3</v>
      </c>
      <c r="I189" s="158"/>
      <c r="L189" s="154"/>
      <c r="M189" s="159"/>
      <c r="T189" s="160"/>
      <c r="AT189" s="155" t="s">
        <v>182</v>
      </c>
      <c r="AU189" s="155" t="s">
        <v>98</v>
      </c>
      <c r="AV189" s="12" t="s">
        <v>98</v>
      </c>
      <c r="AW189" s="12" t="s">
        <v>40</v>
      </c>
      <c r="AX189" s="12" t="s">
        <v>85</v>
      </c>
      <c r="AY189" s="155" t="s">
        <v>171</v>
      </c>
    </row>
    <row r="190" spans="2:65" s="13" customFormat="1">
      <c r="B190" s="172"/>
      <c r="D190" s="150" t="s">
        <v>182</v>
      </c>
      <c r="E190" s="173" t="s">
        <v>1</v>
      </c>
      <c r="F190" s="174" t="s">
        <v>546</v>
      </c>
      <c r="H190" s="175">
        <v>114.3</v>
      </c>
      <c r="I190" s="176"/>
      <c r="L190" s="172"/>
      <c r="M190" s="177"/>
      <c r="T190" s="178"/>
      <c r="AT190" s="173" t="s">
        <v>182</v>
      </c>
      <c r="AU190" s="173" t="s">
        <v>98</v>
      </c>
      <c r="AV190" s="13" t="s">
        <v>178</v>
      </c>
      <c r="AW190" s="13" t="s">
        <v>40</v>
      </c>
      <c r="AX190" s="13" t="s">
        <v>92</v>
      </c>
      <c r="AY190" s="173" t="s">
        <v>171</v>
      </c>
    </row>
    <row r="191" spans="2:65" s="1" customFormat="1" ht="16.5" customHeight="1">
      <c r="B191" s="33"/>
      <c r="C191" s="137" t="s">
        <v>243</v>
      </c>
      <c r="D191" s="137" t="s">
        <v>173</v>
      </c>
      <c r="E191" s="138" t="s">
        <v>195</v>
      </c>
      <c r="F191" s="139" t="s">
        <v>196</v>
      </c>
      <c r="G191" s="140" t="s">
        <v>197</v>
      </c>
      <c r="H191" s="141">
        <v>275</v>
      </c>
      <c r="I191" s="142"/>
      <c r="J191" s="143">
        <f>ROUND(I191*H191,2)</f>
        <v>0</v>
      </c>
      <c r="K191" s="139" t="s">
        <v>177</v>
      </c>
      <c r="L191" s="33"/>
      <c r="M191" s="144" t="s">
        <v>1</v>
      </c>
      <c r="N191" s="145" t="s">
        <v>50</v>
      </c>
      <c r="P191" s="146">
        <f>O191*H191</f>
        <v>0</v>
      </c>
      <c r="Q191" s="146">
        <v>0</v>
      </c>
      <c r="R191" s="146">
        <f>Q191*H191</f>
        <v>0</v>
      </c>
      <c r="S191" s="146">
        <v>0.20499999999999999</v>
      </c>
      <c r="T191" s="147">
        <f>S191*H191</f>
        <v>56.375</v>
      </c>
      <c r="AR191" s="148" t="s">
        <v>178</v>
      </c>
      <c r="AT191" s="148" t="s">
        <v>173</v>
      </c>
      <c r="AU191" s="148" t="s">
        <v>98</v>
      </c>
      <c r="AY191" s="17" t="s">
        <v>171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92</v>
      </c>
      <c r="BK191" s="149">
        <f>ROUND(I191*H191,2)</f>
        <v>0</v>
      </c>
      <c r="BL191" s="17" t="s">
        <v>178</v>
      </c>
      <c r="BM191" s="148" t="s">
        <v>778</v>
      </c>
    </row>
    <row r="192" spans="2:65" s="1" customFormat="1" ht="28.8">
      <c r="B192" s="33"/>
      <c r="D192" s="150" t="s">
        <v>180</v>
      </c>
      <c r="F192" s="151" t="s">
        <v>199</v>
      </c>
      <c r="I192" s="152"/>
      <c r="L192" s="33"/>
      <c r="M192" s="153"/>
      <c r="T192" s="57"/>
      <c r="AT192" s="17" t="s">
        <v>180</v>
      </c>
      <c r="AU192" s="17" t="s">
        <v>98</v>
      </c>
    </row>
    <row r="193" spans="2:65" s="14" customFormat="1">
      <c r="B193" s="182"/>
      <c r="D193" s="150" t="s">
        <v>182</v>
      </c>
      <c r="E193" s="183" t="s">
        <v>1</v>
      </c>
      <c r="F193" s="184" t="s">
        <v>733</v>
      </c>
      <c r="H193" s="183" t="s">
        <v>1</v>
      </c>
      <c r="I193" s="185"/>
      <c r="L193" s="182"/>
      <c r="M193" s="186"/>
      <c r="T193" s="187"/>
      <c r="AT193" s="183" t="s">
        <v>182</v>
      </c>
      <c r="AU193" s="183" t="s">
        <v>98</v>
      </c>
      <c r="AV193" s="14" t="s">
        <v>92</v>
      </c>
      <c r="AW193" s="14" t="s">
        <v>40</v>
      </c>
      <c r="AX193" s="14" t="s">
        <v>85</v>
      </c>
      <c r="AY193" s="183" t="s">
        <v>171</v>
      </c>
    </row>
    <row r="194" spans="2:65" s="12" customFormat="1">
      <c r="B194" s="154"/>
      <c r="D194" s="150" t="s">
        <v>182</v>
      </c>
      <c r="E194" s="155" t="s">
        <v>1</v>
      </c>
      <c r="F194" s="156" t="s">
        <v>779</v>
      </c>
      <c r="H194" s="157">
        <v>275</v>
      </c>
      <c r="I194" s="158"/>
      <c r="L194" s="154"/>
      <c r="M194" s="159"/>
      <c r="T194" s="160"/>
      <c r="AT194" s="155" t="s">
        <v>182</v>
      </c>
      <c r="AU194" s="155" t="s">
        <v>98</v>
      </c>
      <c r="AV194" s="12" t="s">
        <v>98</v>
      </c>
      <c r="AW194" s="12" t="s">
        <v>40</v>
      </c>
      <c r="AX194" s="12" t="s">
        <v>85</v>
      </c>
      <c r="AY194" s="155" t="s">
        <v>171</v>
      </c>
    </row>
    <row r="195" spans="2:65" s="13" customFormat="1">
      <c r="B195" s="172"/>
      <c r="D195" s="150" t="s">
        <v>182</v>
      </c>
      <c r="E195" s="173" t="s">
        <v>1</v>
      </c>
      <c r="F195" s="174" t="s">
        <v>546</v>
      </c>
      <c r="H195" s="175">
        <v>275</v>
      </c>
      <c r="I195" s="176"/>
      <c r="L195" s="172"/>
      <c r="M195" s="177"/>
      <c r="T195" s="178"/>
      <c r="AT195" s="173" t="s">
        <v>182</v>
      </c>
      <c r="AU195" s="173" t="s">
        <v>98</v>
      </c>
      <c r="AV195" s="13" t="s">
        <v>178</v>
      </c>
      <c r="AW195" s="13" t="s">
        <v>40</v>
      </c>
      <c r="AX195" s="13" t="s">
        <v>92</v>
      </c>
      <c r="AY195" s="173" t="s">
        <v>171</v>
      </c>
    </row>
    <row r="196" spans="2:65" s="1" customFormat="1" ht="16.5" customHeight="1">
      <c r="B196" s="33"/>
      <c r="C196" s="137" t="s">
        <v>249</v>
      </c>
      <c r="D196" s="137" t="s">
        <v>173</v>
      </c>
      <c r="E196" s="138" t="s">
        <v>780</v>
      </c>
      <c r="F196" s="139" t="s">
        <v>781</v>
      </c>
      <c r="G196" s="140" t="s">
        <v>782</v>
      </c>
      <c r="H196" s="141">
        <v>1</v>
      </c>
      <c r="I196" s="142"/>
      <c r="J196" s="143">
        <f>ROUND(I196*H196,2)</f>
        <v>0</v>
      </c>
      <c r="K196" s="139" t="s">
        <v>1</v>
      </c>
      <c r="L196" s="33"/>
      <c r="M196" s="144" t="s">
        <v>1</v>
      </c>
      <c r="N196" s="145" t="s">
        <v>50</v>
      </c>
      <c r="P196" s="146">
        <f>O196*H196</f>
        <v>0</v>
      </c>
      <c r="Q196" s="146">
        <v>3.0000000000000001E-5</v>
      </c>
      <c r="R196" s="146">
        <f>Q196*H196</f>
        <v>3.0000000000000001E-5</v>
      </c>
      <c r="S196" s="146">
        <v>0</v>
      </c>
      <c r="T196" s="147">
        <f>S196*H196</f>
        <v>0</v>
      </c>
      <c r="AR196" s="148" t="s">
        <v>178</v>
      </c>
      <c r="AT196" s="148" t="s">
        <v>173</v>
      </c>
      <c r="AU196" s="148" t="s">
        <v>98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92</v>
      </c>
      <c r="BK196" s="149">
        <f>ROUND(I196*H196,2)</f>
        <v>0</v>
      </c>
      <c r="BL196" s="17" t="s">
        <v>178</v>
      </c>
      <c r="BM196" s="148" t="s">
        <v>783</v>
      </c>
    </row>
    <row r="197" spans="2:65" s="1" customFormat="1">
      <c r="B197" s="33"/>
      <c r="D197" s="150" t="s">
        <v>180</v>
      </c>
      <c r="F197" s="151" t="s">
        <v>781</v>
      </c>
      <c r="I197" s="152"/>
      <c r="L197" s="33"/>
      <c r="M197" s="153"/>
      <c r="T197" s="57"/>
      <c r="AT197" s="17" t="s">
        <v>180</v>
      </c>
      <c r="AU197" s="17" t="s">
        <v>98</v>
      </c>
    </row>
    <row r="198" spans="2:65" s="1" customFormat="1" ht="48">
      <c r="B198" s="33"/>
      <c r="D198" s="150" t="s">
        <v>188</v>
      </c>
      <c r="F198" s="161" t="s">
        <v>784</v>
      </c>
      <c r="I198" s="152"/>
      <c r="L198" s="33"/>
      <c r="M198" s="153"/>
      <c r="T198" s="57"/>
      <c r="AT198" s="17" t="s">
        <v>188</v>
      </c>
      <c r="AU198" s="17" t="s">
        <v>98</v>
      </c>
    </row>
    <row r="199" spans="2:65" s="12" customFormat="1">
      <c r="B199" s="154"/>
      <c r="D199" s="150" t="s">
        <v>182</v>
      </c>
      <c r="E199" s="155" t="s">
        <v>1</v>
      </c>
      <c r="F199" s="156" t="s">
        <v>785</v>
      </c>
      <c r="H199" s="157">
        <v>1</v>
      </c>
      <c r="I199" s="158"/>
      <c r="L199" s="154"/>
      <c r="M199" s="159"/>
      <c r="T199" s="160"/>
      <c r="AT199" s="155" t="s">
        <v>182</v>
      </c>
      <c r="AU199" s="155" t="s">
        <v>98</v>
      </c>
      <c r="AV199" s="12" t="s">
        <v>98</v>
      </c>
      <c r="AW199" s="12" t="s">
        <v>40</v>
      </c>
      <c r="AX199" s="12" t="s">
        <v>85</v>
      </c>
      <c r="AY199" s="155" t="s">
        <v>171</v>
      </c>
    </row>
    <row r="200" spans="2:65" s="13" customFormat="1">
      <c r="B200" s="172"/>
      <c r="D200" s="150" t="s">
        <v>182</v>
      </c>
      <c r="E200" s="173" t="s">
        <v>1</v>
      </c>
      <c r="F200" s="174" t="s">
        <v>546</v>
      </c>
      <c r="H200" s="175">
        <v>1</v>
      </c>
      <c r="I200" s="176"/>
      <c r="L200" s="172"/>
      <c r="M200" s="177"/>
      <c r="T200" s="178"/>
      <c r="AT200" s="173" t="s">
        <v>182</v>
      </c>
      <c r="AU200" s="173" t="s">
        <v>98</v>
      </c>
      <c r="AV200" s="13" t="s">
        <v>178</v>
      </c>
      <c r="AW200" s="13" t="s">
        <v>40</v>
      </c>
      <c r="AX200" s="13" t="s">
        <v>92</v>
      </c>
      <c r="AY200" s="173" t="s">
        <v>171</v>
      </c>
    </row>
    <row r="201" spans="2:65" s="1" customFormat="1" ht="24.15" customHeight="1">
      <c r="B201" s="33"/>
      <c r="C201" s="137" t="s">
        <v>257</v>
      </c>
      <c r="D201" s="137" t="s">
        <v>173</v>
      </c>
      <c r="E201" s="138" t="s">
        <v>786</v>
      </c>
      <c r="F201" s="139" t="s">
        <v>787</v>
      </c>
      <c r="G201" s="140" t="s">
        <v>788</v>
      </c>
      <c r="H201" s="141">
        <v>960</v>
      </c>
      <c r="I201" s="142"/>
      <c r="J201" s="143">
        <f>ROUND(I201*H201,2)</f>
        <v>0</v>
      </c>
      <c r="K201" s="139" t="s">
        <v>177</v>
      </c>
      <c r="L201" s="33"/>
      <c r="M201" s="144" t="s">
        <v>1</v>
      </c>
      <c r="N201" s="145" t="s">
        <v>50</v>
      </c>
      <c r="P201" s="146">
        <f>O201*H201</f>
        <v>0</v>
      </c>
      <c r="Q201" s="146">
        <v>3.0000000000000001E-5</v>
      </c>
      <c r="R201" s="146">
        <f>Q201*H201</f>
        <v>2.8799999999999999E-2</v>
      </c>
      <c r="S201" s="146">
        <v>0</v>
      </c>
      <c r="T201" s="147">
        <f>S201*H201</f>
        <v>0</v>
      </c>
      <c r="AR201" s="148" t="s">
        <v>178</v>
      </c>
      <c r="AT201" s="148" t="s">
        <v>173</v>
      </c>
      <c r="AU201" s="148" t="s">
        <v>98</v>
      </c>
      <c r="AY201" s="17" t="s">
        <v>171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92</v>
      </c>
      <c r="BK201" s="149">
        <f>ROUND(I201*H201,2)</f>
        <v>0</v>
      </c>
      <c r="BL201" s="17" t="s">
        <v>178</v>
      </c>
      <c r="BM201" s="148" t="s">
        <v>789</v>
      </c>
    </row>
    <row r="202" spans="2:65" s="1" customFormat="1" ht="19.2">
      <c r="B202" s="33"/>
      <c r="D202" s="150" t="s">
        <v>180</v>
      </c>
      <c r="F202" s="151" t="s">
        <v>790</v>
      </c>
      <c r="I202" s="152"/>
      <c r="L202" s="33"/>
      <c r="M202" s="153"/>
      <c r="T202" s="57"/>
      <c r="AT202" s="17" t="s">
        <v>180</v>
      </c>
      <c r="AU202" s="17" t="s">
        <v>98</v>
      </c>
    </row>
    <row r="203" spans="2:65" s="12" customFormat="1">
      <c r="B203" s="154"/>
      <c r="D203" s="150" t="s">
        <v>182</v>
      </c>
      <c r="E203" s="155" t="s">
        <v>1</v>
      </c>
      <c r="F203" s="156" t="s">
        <v>791</v>
      </c>
      <c r="H203" s="157">
        <v>960</v>
      </c>
      <c r="I203" s="158"/>
      <c r="L203" s="154"/>
      <c r="M203" s="159"/>
      <c r="T203" s="160"/>
      <c r="AT203" s="155" t="s">
        <v>182</v>
      </c>
      <c r="AU203" s="155" t="s">
        <v>98</v>
      </c>
      <c r="AV203" s="12" t="s">
        <v>98</v>
      </c>
      <c r="AW203" s="12" t="s">
        <v>40</v>
      </c>
      <c r="AX203" s="12" t="s">
        <v>85</v>
      </c>
      <c r="AY203" s="155" t="s">
        <v>171</v>
      </c>
    </row>
    <row r="204" spans="2:65" s="13" customFormat="1">
      <c r="B204" s="172"/>
      <c r="D204" s="150" t="s">
        <v>182</v>
      </c>
      <c r="E204" s="173" t="s">
        <v>1</v>
      </c>
      <c r="F204" s="174" t="s">
        <v>546</v>
      </c>
      <c r="H204" s="175">
        <v>960</v>
      </c>
      <c r="I204" s="176"/>
      <c r="L204" s="172"/>
      <c r="M204" s="177"/>
      <c r="T204" s="178"/>
      <c r="AT204" s="173" t="s">
        <v>182</v>
      </c>
      <c r="AU204" s="173" t="s">
        <v>98</v>
      </c>
      <c r="AV204" s="13" t="s">
        <v>178</v>
      </c>
      <c r="AW204" s="13" t="s">
        <v>40</v>
      </c>
      <c r="AX204" s="13" t="s">
        <v>92</v>
      </c>
      <c r="AY204" s="173" t="s">
        <v>171</v>
      </c>
    </row>
    <row r="205" spans="2:65" s="1" customFormat="1" ht="24.15" customHeight="1">
      <c r="B205" s="33"/>
      <c r="C205" s="137" t="s">
        <v>8</v>
      </c>
      <c r="D205" s="137" t="s">
        <v>173</v>
      </c>
      <c r="E205" s="138" t="s">
        <v>792</v>
      </c>
      <c r="F205" s="139" t="s">
        <v>793</v>
      </c>
      <c r="G205" s="140" t="s">
        <v>794</v>
      </c>
      <c r="H205" s="141">
        <v>120</v>
      </c>
      <c r="I205" s="142"/>
      <c r="J205" s="143">
        <f>ROUND(I205*H205,2)</f>
        <v>0</v>
      </c>
      <c r="K205" s="139" t="s">
        <v>177</v>
      </c>
      <c r="L205" s="33"/>
      <c r="M205" s="144" t="s">
        <v>1</v>
      </c>
      <c r="N205" s="145" t="s">
        <v>50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178</v>
      </c>
      <c r="AT205" s="148" t="s">
        <v>173</v>
      </c>
      <c r="AU205" s="148" t="s">
        <v>98</v>
      </c>
      <c r="AY205" s="17" t="s">
        <v>171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92</v>
      </c>
      <c r="BK205" s="149">
        <f>ROUND(I205*H205,2)</f>
        <v>0</v>
      </c>
      <c r="BL205" s="17" t="s">
        <v>178</v>
      </c>
      <c r="BM205" s="148" t="s">
        <v>795</v>
      </c>
    </row>
    <row r="206" spans="2:65" s="1" customFormat="1" ht="19.2">
      <c r="B206" s="33"/>
      <c r="D206" s="150" t="s">
        <v>180</v>
      </c>
      <c r="F206" s="151" t="s">
        <v>796</v>
      </c>
      <c r="I206" s="152"/>
      <c r="L206" s="33"/>
      <c r="M206" s="153"/>
      <c r="T206" s="57"/>
      <c r="AT206" s="17" t="s">
        <v>180</v>
      </c>
      <c r="AU206" s="17" t="s">
        <v>98</v>
      </c>
    </row>
    <row r="207" spans="2:65" s="12" customFormat="1">
      <c r="B207" s="154"/>
      <c r="D207" s="150" t="s">
        <v>182</v>
      </c>
      <c r="E207" s="155" t="s">
        <v>1</v>
      </c>
      <c r="F207" s="156" t="s">
        <v>797</v>
      </c>
      <c r="H207" s="157">
        <v>120</v>
      </c>
      <c r="I207" s="158"/>
      <c r="L207" s="154"/>
      <c r="M207" s="159"/>
      <c r="T207" s="160"/>
      <c r="AT207" s="155" t="s">
        <v>182</v>
      </c>
      <c r="AU207" s="155" t="s">
        <v>98</v>
      </c>
      <c r="AV207" s="12" t="s">
        <v>98</v>
      </c>
      <c r="AW207" s="12" t="s">
        <v>40</v>
      </c>
      <c r="AX207" s="12" t="s">
        <v>85</v>
      </c>
      <c r="AY207" s="155" t="s">
        <v>171</v>
      </c>
    </row>
    <row r="208" spans="2:65" s="13" customFormat="1">
      <c r="B208" s="172"/>
      <c r="D208" s="150" t="s">
        <v>182</v>
      </c>
      <c r="E208" s="173" t="s">
        <v>1</v>
      </c>
      <c r="F208" s="174" t="s">
        <v>546</v>
      </c>
      <c r="H208" s="175">
        <v>120</v>
      </c>
      <c r="I208" s="176"/>
      <c r="L208" s="172"/>
      <c r="M208" s="177"/>
      <c r="T208" s="178"/>
      <c r="AT208" s="173" t="s">
        <v>182</v>
      </c>
      <c r="AU208" s="173" t="s">
        <v>98</v>
      </c>
      <c r="AV208" s="13" t="s">
        <v>178</v>
      </c>
      <c r="AW208" s="13" t="s">
        <v>40</v>
      </c>
      <c r="AX208" s="13" t="s">
        <v>92</v>
      </c>
      <c r="AY208" s="173" t="s">
        <v>171</v>
      </c>
    </row>
    <row r="209" spans="2:65" s="1" customFormat="1" ht="24.15" customHeight="1">
      <c r="B209" s="33"/>
      <c r="C209" s="137" t="s">
        <v>267</v>
      </c>
      <c r="D209" s="137" t="s">
        <v>173</v>
      </c>
      <c r="E209" s="138" t="s">
        <v>798</v>
      </c>
      <c r="F209" s="139" t="s">
        <v>799</v>
      </c>
      <c r="G209" s="140" t="s">
        <v>197</v>
      </c>
      <c r="H209" s="141">
        <v>28.4</v>
      </c>
      <c r="I209" s="142"/>
      <c r="J209" s="143">
        <f>ROUND(I209*H209,2)</f>
        <v>0</v>
      </c>
      <c r="K209" s="139" t="s">
        <v>177</v>
      </c>
      <c r="L209" s="33"/>
      <c r="M209" s="144" t="s">
        <v>1</v>
      </c>
      <c r="N209" s="145" t="s">
        <v>50</v>
      </c>
      <c r="P209" s="146">
        <f>O209*H209</f>
        <v>0</v>
      </c>
      <c r="Q209" s="146">
        <v>8.6800000000000002E-3</v>
      </c>
      <c r="R209" s="146">
        <f>Q209*H209</f>
        <v>0.24651199999999998</v>
      </c>
      <c r="S209" s="146">
        <v>0</v>
      </c>
      <c r="T209" s="147">
        <f>S209*H209</f>
        <v>0</v>
      </c>
      <c r="AR209" s="148" t="s">
        <v>178</v>
      </c>
      <c r="AT209" s="148" t="s">
        <v>173</v>
      </c>
      <c r="AU209" s="148" t="s">
        <v>98</v>
      </c>
      <c r="AY209" s="17" t="s">
        <v>171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92</v>
      </c>
      <c r="BK209" s="149">
        <f>ROUND(I209*H209,2)</f>
        <v>0</v>
      </c>
      <c r="BL209" s="17" t="s">
        <v>178</v>
      </c>
      <c r="BM209" s="148" t="s">
        <v>800</v>
      </c>
    </row>
    <row r="210" spans="2:65" s="1" customFormat="1" ht="57.6">
      <c r="B210" s="33"/>
      <c r="D210" s="150" t="s">
        <v>180</v>
      </c>
      <c r="F210" s="151" t="s">
        <v>801</v>
      </c>
      <c r="I210" s="152"/>
      <c r="L210" s="33"/>
      <c r="M210" s="153"/>
      <c r="T210" s="57"/>
      <c r="AT210" s="17" t="s">
        <v>180</v>
      </c>
      <c r="AU210" s="17" t="s">
        <v>98</v>
      </c>
    </row>
    <row r="211" spans="2:65" s="14" customFormat="1" ht="20.399999999999999">
      <c r="B211" s="182"/>
      <c r="D211" s="150" t="s">
        <v>182</v>
      </c>
      <c r="E211" s="183" t="s">
        <v>1</v>
      </c>
      <c r="F211" s="184" t="s">
        <v>802</v>
      </c>
      <c r="H211" s="183" t="s">
        <v>1</v>
      </c>
      <c r="I211" s="185"/>
      <c r="L211" s="182"/>
      <c r="M211" s="186"/>
      <c r="T211" s="187"/>
      <c r="AT211" s="183" t="s">
        <v>182</v>
      </c>
      <c r="AU211" s="183" t="s">
        <v>98</v>
      </c>
      <c r="AV211" s="14" t="s">
        <v>92</v>
      </c>
      <c r="AW211" s="14" t="s">
        <v>40</v>
      </c>
      <c r="AX211" s="14" t="s">
        <v>85</v>
      </c>
      <c r="AY211" s="183" t="s">
        <v>171</v>
      </c>
    </row>
    <row r="212" spans="2:65" s="14" customFormat="1">
      <c r="B212" s="182"/>
      <c r="D212" s="150" t="s">
        <v>182</v>
      </c>
      <c r="E212" s="183" t="s">
        <v>1</v>
      </c>
      <c r="F212" s="184" t="s">
        <v>803</v>
      </c>
      <c r="H212" s="183" t="s">
        <v>1</v>
      </c>
      <c r="I212" s="185"/>
      <c r="L212" s="182"/>
      <c r="M212" s="186"/>
      <c r="T212" s="187"/>
      <c r="AT212" s="183" t="s">
        <v>182</v>
      </c>
      <c r="AU212" s="183" t="s">
        <v>98</v>
      </c>
      <c r="AV212" s="14" t="s">
        <v>92</v>
      </c>
      <c r="AW212" s="14" t="s">
        <v>40</v>
      </c>
      <c r="AX212" s="14" t="s">
        <v>85</v>
      </c>
      <c r="AY212" s="183" t="s">
        <v>171</v>
      </c>
    </row>
    <row r="213" spans="2:65" s="12" customFormat="1">
      <c r="B213" s="154"/>
      <c r="D213" s="150" t="s">
        <v>182</v>
      </c>
      <c r="E213" s="155" t="s">
        <v>1</v>
      </c>
      <c r="F213" s="156" t="s">
        <v>804</v>
      </c>
      <c r="H213" s="157">
        <v>3.5</v>
      </c>
      <c r="I213" s="158"/>
      <c r="L213" s="154"/>
      <c r="M213" s="159"/>
      <c r="T213" s="160"/>
      <c r="AT213" s="155" t="s">
        <v>182</v>
      </c>
      <c r="AU213" s="155" t="s">
        <v>98</v>
      </c>
      <c r="AV213" s="12" t="s">
        <v>98</v>
      </c>
      <c r="AW213" s="12" t="s">
        <v>40</v>
      </c>
      <c r="AX213" s="12" t="s">
        <v>85</v>
      </c>
      <c r="AY213" s="155" t="s">
        <v>171</v>
      </c>
    </row>
    <row r="214" spans="2:65" s="12" customFormat="1">
      <c r="B214" s="154"/>
      <c r="D214" s="150" t="s">
        <v>182</v>
      </c>
      <c r="E214" s="155" t="s">
        <v>1</v>
      </c>
      <c r="F214" s="156" t="s">
        <v>805</v>
      </c>
      <c r="H214" s="157">
        <v>1.2</v>
      </c>
      <c r="I214" s="158"/>
      <c r="L214" s="154"/>
      <c r="M214" s="159"/>
      <c r="T214" s="160"/>
      <c r="AT214" s="155" t="s">
        <v>182</v>
      </c>
      <c r="AU214" s="155" t="s">
        <v>98</v>
      </c>
      <c r="AV214" s="12" t="s">
        <v>98</v>
      </c>
      <c r="AW214" s="12" t="s">
        <v>40</v>
      </c>
      <c r="AX214" s="12" t="s">
        <v>85</v>
      </c>
      <c r="AY214" s="155" t="s">
        <v>171</v>
      </c>
    </row>
    <row r="215" spans="2:65" s="12" customFormat="1">
      <c r="B215" s="154"/>
      <c r="D215" s="150" t="s">
        <v>182</v>
      </c>
      <c r="E215" s="155" t="s">
        <v>1</v>
      </c>
      <c r="F215" s="156" t="s">
        <v>806</v>
      </c>
      <c r="H215" s="157">
        <v>2.2999999999999998</v>
      </c>
      <c r="I215" s="158"/>
      <c r="L215" s="154"/>
      <c r="M215" s="159"/>
      <c r="T215" s="160"/>
      <c r="AT215" s="155" t="s">
        <v>182</v>
      </c>
      <c r="AU215" s="155" t="s">
        <v>98</v>
      </c>
      <c r="AV215" s="12" t="s">
        <v>98</v>
      </c>
      <c r="AW215" s="12" t="s">
        <v>40</v>
      </c>
      <c r="AX215" s="12" t="s">
        <v>85</v>
      </c>
      <c r="AY215" s="155" t="s">
        <v>171</v>
      </c>
    </row>
    <row r="216" spans="2:65" s="12" customFormat="1">
      <c r="B216" s="154"/>
      <c r="D216" s="150" t="s">
        <v>182</v>
      </c>
      <c r="E216" s="155" t="s">
        <v>1</v>
      </c>
      <c r="F216" s="156" t="s">
        <v>807</v>
      </c>
      <c r="H216" s="157">
        <v>1.1000000000000001</v>
      </c>
      <c r="I216" s="158"/>
      <c r="L216" s="154"/>
      <c r="M216" s="159"/>
      <c r="T216" s="160"/>
      <c r="AT216" s="155" t="s">
        <v>182</v>
      </c>
      <c r="AU216" s="155" t="s">
        <v>98</v>
      </c>
      <c r="AV216" s="12" t="s">
        <v>98</v>
      </c>
      <c r="AW216" s="12" t="s">
        <v>40</v>
      </c>
      <c r="AX216" s="12" t="s">
        <v>85</v>
      </c>
      <c r="AY216" s="155" t="s">
        <v>171</v>
      </c>
    </row>
    <row r="217" spans="2:65" s="15" customFormat="1">
      <c r="B217" s="188"/>
      <c r="D217" s="150" t="s">
        <v>182</v>
      </c>
      <c r="E217" s="189" t="s">
        <v>1</v>
      </c>
      <c r="F217" s="190" t="s">
        <v>808</v>
      </c>
      <c r="H217" s="191">
        <v>8.1</v>
      </c>
      <c r="I217" s="192"/>
      <c r="L217" s="188"/>
      <c r="M217" s="193"/>
      <c r="T217" s="194"/>
      <c r="AT217" s="189" t="s">
        <v>182</v>
      </c>
      <c r="AU217" s="189" t="s">
        <v>98</v>
      </c>
      <c r="AV217" s="15" t="s">
        <v>190</v>
      </c>
      <c r="AW217" s="15" t="s">
        <v>40</v>
      </c>
      <c r="AX217" s="15" t="s">
        <v>85</v>
      </c>
      <c r="AY217" s="189" t="s">
        <v>171</v>
      </c>
    </row>
    <row r="218" spans="2:65" s="14" customFormat="1">
      <c r="B218" s="182"/>
      <c r="D218" s="150" t="s">
        <v>182</v>
      </c>
      <c r="E218" s="183" t="s">
        <v>1</v>
      </c>
      <c r="F218" s="184" t="s">
        <v>809</v>
      </c>
      <c r="H218" s="183" t="s">
        <v>1</v>
      </c>
      <c r="I218" s="185"/>
      <c r="L218" s="182"/>
      <c r="M218" s="186"/>
      <c r="T218" s="187"/>
      <c r="AT218" s="183" t="s">
        <v>182</v>
      </c>
      <c r="AU218" s="183" t="s">
        <v>98</v>
      </c>
      <c r="AV218" s="14" t="s">
        <v>92</v>
      </c>
      <c r="AW218" s="14" t="s">
        <v>40</v>
      </c>
      <c r="AX218" s="14" t="s">
        <v>85</v>
      </c>
      <c r="AY218" s="183" t="s">
        <v>171</v>
      </c>
    </row>
    <row r="219" spans="2:65" s="12" customFormat="1">
      <c r="B219" s="154"/>
      <c r="D219" s="150" t="s">
        <v>182</v>
      </c>
      <c r="E219" s="155" t="s">
        <v>1</v>
      </c>
      <c r="F219" s="156" t="s">
        <v>810</v>
      </c>
      <c r="H219" s="157">
        <v>1.1000000000000001</v>
      </c>
      <c r="I219" s="158"/>
      <c r="L219" s="154"/>
      <c r="M219" s="159"/>
      <c r="T219" s="160"/>
      <c r="AT219" s="155" t="s">
        <v>182</v>
      </c>
      <c r="AU219" s="155" t="s">
        <v>98</v>
      </c>
      <c r="AV219" s="12" t="s">
        <v>98</v>
      </c>
      <c r="AW219" s="12" t="s">
        <v>40</v>
      </c>
      <c r="AX219" s="12" t="s">
        <v>85</v>
      </c>
      <c r="AY219" s="155" t="s">
        <v>171</v>
      </c>
    </row>
    <row r="220" spans="2:65" s="15" customFormat="1">
      <c r="B220" s="188"/>
      <c r="D220" s="150" t="s">
        <v>182</v>
      </c>
      <c r="E220" s="189" t="s">
        <v>1</v>
      </c>
      <c r="F220" s="190" t="s">
        <v>808</v>
      </c>
      <c r="H220" s="191">
        <v>1.1000000000000001</v>
      </c>
      <c r="I220" s="192"/>
      <c r="L220" s="188"/>
      <c r="M220" s="193"/>
      <c r="T220" s="194"/>
      <c r="AT220" s="189" t="s">
        <v>182</v>
      </c>
      <c r="AU220" s="189" t="s">
        <v>98</v>
      </c>
      <c r="AV220" s="15" t="s">
        <v>190</v>
      </c>
      <c r="AW220" s="15" t="s">
        <v>40</v>
      </c>
      <c r="AX220" s="15" t="s">
        <v>85</v>
      </c>
      <c r="AY220" s="189" t="s">
        <v>171</v>
      </c>
    </row>
    <row r="221" spans="2:65" s="14" customFormat="1">
      <c r="B221" s="182"/>
      <c r="D221" s="150" t="s">
        <v>182</v>
      </c>
      <c r="E221" s="183" t="s">
        <v>1</v>
      </c>
      <c r="F221" s="184" t="s">
        <v>811</v>
      </c>
      <c r="H221" s="183" t="s">
        <v>1</v>
      </c>
      <c r="I221" s="185"/>
      <c r="L221" s="182"/>
      <c r="M221" s="186"/>
      <c r="T221" s="187"/>
      <c r="AT221" s="183" t="s">
        <v>182</v>
      </c>
      <c r="AU221" s="183" t="s">
        <v>98</v>
      </c>
      <c r="AV221" s="14" t="s">
        <v>92</v>
      </c>
      <c r="AW221" s="14" t="s">
        <v>40</v>
      </c>
      <c r="AX221" s="14" t="s">
        <v>85</v>
      </c>
      <c r="AY221" s="183" t="s">
        <v>171</v>
      </c>
    </row>
    <row r="222" spans="2:65" s="12" customFormat="1">
      <c r="B222" s="154"/>
      <c r="D222" s="150" t="s">
        <v>182</v>
      </c>
      <c r="E222" s="155" t="s">
        <v>1</v>
      </c>
      <c r="F222" s="156" t="s">
        <v>812</v>
      </c>
      <c r="H222" s="157">
        <v>1.6</v>
      </c>
      <c r="I222" s="158"/>
      <c r="L222" s="154"/>
      <c r="M222" s="159"/>
      <c r="T222" s="160"/>
      <c r="AT222" s="155" t="s">
        <v>182</v>
      </c>
      <c r="AU222" s="155" t="s">
        <v>98</v>
      </c>
      <c r="AV222" s="12" t="s">
        <v>98</v>
      </c>
      <c r="AW222" s="12" t="s">
        <v>40</v>
      </c>
      <c r="AX222" s="12" t="s">
        <v>85</v>
      </c>
      <c r="AY222" s="155" t="s">
        <v>171</v>
      </c>
    </row>
    <row r="223" spans="2:65" s="14" customFormat="1">
      <c r="B223" s="182"/>
      <c r="D223" s="150" t="s">
        <v>182</v>
      </c>
      <c r="E223" s="183" t="s">
        <v>1</v>
      </c>
      <c r="F223" s="184" t="s">
        <v>813</v>
      </c>
      <c r="H223" s="183" t="s">
        <v>1</v>
      </c>
      <c r="I223" s="185"/>
      <c r="L223" s="182"/>
      <c r="M223" s="186"/>
      <c r="T223" s="187"/>
      <c r="AT223" s="183" t="s">
        <v>182</v>
      </c>
      <c r="AU223" s="183" t="s">
        <v>98</v>
      </c>
      <c r="AV223" s="14" t="s">
        <v>92</v>
      </c>
      <c r="AW223" s="14" t="s">
        <v>40</v>
      </c>
      <c r="AX223" s="14" t="s">
        <v>85</v>
      </c>
      <c r="AY223" s="183" t="s">
        <v>171</v>
      </c>
    </row>
    <row r="224" spans="2:65" s="12" customFormat="1">
      <c r="B224" s="154"/>
      <c r="D224" s="150" t="s">
        <v>182</v>
      </c>
      <c r="E224" s="155" t="s">
        <v>1</v>
      </c>
      <c r="F224" s="156" t="s">
        <v>812</v>
      </c>
      <c r="H224" s="157">
        <v>1.6</v>
      </c>
      <c r="I224" s="158"/>
      <c r="L224" s="154"/>
      <c r="M224" s="159"/>
      <c r="T224" s="160"/>
      <c r="AT224" s="155" t="s">
        <v>182</v>
      </c>
      <c r="AU224" s="155" t="s">
        <v>98</v>
      </c>
      <c r="AV224" s="12" t="s">
        <v>98</v>
      </c>
      <c r="AW224" s="12" t="s">
        <v>40</v>
      </c>
      <c r="AX224" s="12" t="s">
        <v>85</v>
      </c>
      <c r="AY224" s="155" t="s">
        <v>171</v>
      </c>
    </row>
    <row r="225" spans="2:51" s="12" customFormat="1">
      <c r="B225" s="154"/>
      <c r="D225" s="150" t="s">
        <v>182</v>
      </c>
      <c r="E225" s="155" t="s">
        <v>1</v>
      </c>
      <c r="F225" s="156" t="s">
        <v>814</v>
      </c>
      <c r="H225" s="157">
        <v>0.8</v>
      </c>
      <c r="I225" s="158"/>
      <c r="L225" s="154"/>
      <c r="M225" s="159"/>
      <c r="T225" s="160"/>
      <c r="AT225" s="155" t="s">
        <v>182</v>
      </c>
      <c r="AU225" s="155" t="s">
        <v>98</v>
      </c>
      <c r="AV225" s="12" t="s">
        <v>98</v>
      </c>
      <c r="AW225" s="12" t="s">
        <v>40</v>
      </c>
      <c r="AX225" s="12" t="s">
        <v>85</v>
      </c>
      <c r="AY225" s="155" t="s">
        <v>171</v>
      </c>
    </row>
    <row r="226" spans="2:51" s="12" customFormat="1">
      <c r="B226" s="154"/>
      <c r="D226" s="150" t="s">
        <v>182</v>
      </c>
      <c r="E226" s="155" t="s">
        <v>1</v>
      </c>
      <c r="F226" s="156" t="s">
        <v>815</v>
      </c>
      <c r="H226" s="157">
        <v>0.8</v>
      </c>
      <c r="I226" s="158"/>
      <c r="L226" s="154"/>
      <c r="M226" s="159"/>
      <c r="T226" s="160"/>
      <c r="AT226" s="155" t="s">
        <v>182</v>
      </c>
      <c r="AU226" s="155" t="s">
        <v>98</v>
      </c>
      <c r="AV226" s="12" t="s">
        <v>98</v>
      </c>
      <c r="AW226" s="12" t="s">
        <v>40</v>
      </c>
      <c r="AX226" s="12" t="s">
        <v>85</v>
      </c>
      <c r="AY226" s="155" t="s">
        <v>171</v>
      </c>
    </row>
    <row r="227" spans="2:51" s="14" customFormat="1">
      <c r="B227" s="182"/>
      <c r="D227" s="150" t="s">
        <v>182</v>
      </c>
      <c r="E227" s="183" t="s">
        <v>1</v>
      </c>
      <c r="F227" s="184" t="s">
        <v>816</v>
      </c>
      <c r="H227" s="183" t="s">
        <v>1</v>
      </c>
      <c r="I227" s="185"/>
      <c r="L227" s="182"/>
      <c r="M227" s="186"/>
      <c r="T227" s="187"/>
      <c r="AT227" s="183" t="s">
        <v>182</v>
      </c>
      <c r="AU227" s="183" t="s">
        <v>98</v>
      </c>
      <c r="AV227" s="14" t="s">
        <v>92</v>
      </c>
      <c r="AW227" s="14" t="s">
        <v>40</v>
      </c>
      <c r="AX227" s="14" t="s">
        <v>85</v>
      </c>
      <c r="AY227" s="183" t="s">
        <v>171</v>
      </c>
    </row>
    <row r="228" spans="2:51" s="12" customFormat="1">
      <c r="B228" s="154"/>
      <c r="D228" s="150" t="s">
        <v>182</v>
      </c>
      <c r="E228" s="155" t="s">
        <v>1</v>
      </c>
      <c r="F228" s="156" t="s">
        <v>817</v>
      </c>
      <c r="H228" s="157">
        <v>0.8</v>
      </c>
      <c r="I228" s="158"/>
      <c r="L228" s="154"/>
      <c r="M228" s="159"/>
      <c r="T228" s="160"/>
      <c r="AT228" s="155" t="s">
        <v>182</v>
      </c>
      <c r="AU228" s="155" t="s">
        <v>98</v>
      </c>
      <c r="AV228" s="12" t="s">
        <v>98</v>
      </c>
      <c r="AW228" s="12" t="s">
        <v>40</v>
      </c>
      <c r="AX228" s="12" t="s">
        <v>85</v>
      </c>
      <c r="AY228" s="155" t="s">
        <v>171</v>
      </c>
    </row>
    <row r="229" spans="2:51" s="14" customFormat="1">
      <c r="B229" s="182"/>
      <c r="D229" s="150" t="s">
        <v>182</v>
      </c>
      <c r="E229" s="183" t="s">
        <v>1</v>
      </c>
      <c r="F229" s="184" t="s">
        <v>818</v>
      </c>
      <c r="H229" s="183" t="s">
        <v>1</v>
      </c>
      <c r="I229" s="185"/>
      <c r="L229" s="182"/>
      <c r="M229" s="186"/>
      <c r="T229" s="187"/>
      <c r="AT229" s="183" t="s">
        <v>182</v>
      </c>
      <c r="AU229" s="183" t="s">
        <v>98</v>
      </c>
      <c r="AV229" s="14" t="s">
        <v>92</v>
      </c>
      <c r="AW229" s="14" t="s">
        <v>40</v>
      </c>
      <c r="AX229" s="14" t="s">
        <v>85</v>
      </c>
      <c r="AY229" s="183" t="s">
        <v>171</v>
      </c>
    </row>
    <row r="230" spans="2:51" s="12" customFormat="1">
      <c r="B230" s="154"/>
      <c r="D230" s="150" t="s">
        <v>182</v>
      </c>
      <c r="E230" s="155" t="s">
        <v>1</v>
      </c>
      <c r="F230" s="156" t="s">
        <v>812</v>
      </c>
      <c r="H230" s="157">
        <v>1.6</v>
      </c>
      <c r="I230" s="158"/>
      <c r="L230" s="154"/>
      <c r="M230" s="159"/>
      <c r="T230" s="160"/>
      <c r="AT230" s="155" t="s">
        <v>182</v>
      </c>
      <c r="AU230" s="155" t="s">
        <v>98</v>
      </c>
      <c r="AV230" s="12" t="s">
        <v>98</v>
      </c>
      <c r="AW230" s="12" t="s">
        <v>40</v>
      </c>
      <c r="AX230" s="12" t="s">
        <v>85</v>
      </c>
      <c r="AY230" s="155" t="s">
        <v>171</v>
      </c>
    </row>
    <row r="231" spans="2:51" s="14" customFormat="1">
      <c r="B231" s="182"/>
      <c r="D231" s="150" t="s">
        <v>182</v>
      </c>
      <c r="E231" s="183" t="s">
        <v>1</v>
      </c>
      <c r="F231" s="184" t="s">
        <v>819</v>
      </c>
      <c r="H231" s="183" t="s">
        <v>1</v>
      </c>
      <c r="I231" s="185"/>
      <c r="L231" s="182"/>
      <c r="M231" s="186"/>
      <c r="T231" s="187"/>
      <c r="AT231" s="183" t="s">
        <v>182</v>
      </c>
      <c r="AU231" s="183" t="s">
        <v>98</v>
      </c>
      <c r="AV231" s="14" t="s">
        <v>92</v>
      </c>
      <c r="AW231" s="14" t="s">
        <v>40</v>
      </c>
      <c r="AX231" s="14" t="s">
        <v>85</v>
      </c>
      <c r="AY231" s="183" t="s">
        <v>171</v>
      </c>
    </row>
    <row r="232" spans="2:51" s="12" customFormat="1">
      <c r="B232" s="154"/>
      <c r="D232" s="150" t="s">
        <v>182</v>
      </c>
      <c r="E232" s="155" t="s">
        <v>1</v>
      </c>
      <c r="F232" s="156" t="s">
        <v>820</v>
      </c>
      <c r="H232" s="157">
        <v>0.8</v>
      </c>
      <c r="I232" s="158"/>
      <c r="L232" s="154"/>
      <c r="M232" s="159"/>
      <c r="T232" s="160"/>
      <c r="AT232" s="155" t="s">
        <v>182</v>
      </c>
      <c r="AU232" s="155" t="s">
        <v>98</v>
      </c>
      <c r="AV232" s="12" t="s">
        <v>98</v>
      </c>
      <c r="AW232" s="12" t="s">
        <v>40</v>
      </c>
      <c r="AX232" s="12" t="s">
        <v>85</v>
      </c>
      <c r="AY232" s="155" t="s">
        <v>171</v>
      </c>
    </row>
    <row r="233" spans="2:51" s="12" customFormat="1">
      <c r="B233" s="154"/>
      <c r="D233" s="150" t="s">
        <v>182</v>
      </c>
      <c r="E233" s="155" t="s">
        <v>1</v>
      </c>
      <c r="F233" s="156" t="s">
        <v>814</v>
      </c>
      <c r="H233" s="157">
        <v>0.8</v>
      </c>
      <c r="I233" s="158"/>
      <c r="L233" s="154"/>
      <c r="M233" s="159"/>
      <c r="T233" s="160"/>
      <c r="AT233" s="155" t="s">
        <v>182</v>
      </c>
      <c r="AU233" s="155" t="s">
        <v>98</v>
      </c>
      <c r="AV233" s="12" t="s">
        <v>98</v>
      </c>
      <c r="AW233" s="12" t="s">
        <v>40</v>
      </c>
      <c r="AX233" s="12" t="s">
        <v>85</v>
      </c>
      <c r="AY233" s="155" t="s">
        <v>171</v>
      </c>
    </row>
    <row r="234" spans="2:51" s="12" customFormat="1">
      <c r="B234" s="154"/>
      <c r="D234" s="150" t="s">
        <v>182</v>
      </c>
      <c r="E234" s="155" t="s">
        <v>1</v>
      </c>
      <c r="F234" s="156" t="s">
        <v>812</v>
      </c>
      <c r="H234" s="157">
        <v>1.6</v>
      </c>
      <c r="I234" s="158"/>
      <c r="L234" s="154"/>
      <c r="M234" s="159"/>
      <c r="T234" s="160"/>
      <c r="AT234" s="155" t="s">
        <v>182</v>
      </c>
      <c r="AU234" s="155" t="s">
        <v>98</v>
      </c>
      <c r="AV234" s="12" t="s">
        <v>98</v>
      </c>
      <c r="AW234" s="12" t="s">
        <v>40</v>
      </c>
      <c r="AX234" s="12" t="s">
        <v>85</v>
      </c>
      <c r="AY234" s="155" t="s">
        <v>171</v>
      </c>
    </row>
    <row r="235" spans="2:51" s="14" customFormat="1">
      <c r="B235" s="182"/>
      <c r="D235" s="150" t="s">
        <v>182</v>
      </c>
      <c r="E235" s="183" t="s">
        <v>1</v>
      </c>
      <c r="F235" s="184" t="s">
        <v>821</v>
      </c>
      <c r="H235" s="183" t="s">
        <v>1</v>
      </c>
      <c r="I235" s="185"/>
      <c r="L235" s="182"/>
      <c r="M235" s="186"/>
      <c r="T235" s="187"/>
      <c r="AT235" s="183" t="s">
        <v>182</v>
      </c>
      <c r="AU235" s="183" t="s">
        <v>98</v>
      </c>
      <c r="AV235" s="14" t="s">
        <v>92</v>
      </c>
      <c r="AW235" s="14" t="s">
        <v>40</v>
      </c>
      <c r="AX235" s="14" t="s">
        <v>85</v>
      </c>
      <c r="AY235" s="183" t="s">
        <v>171</v>
      </c>
    </row>
    <row r="236" spans="2:51" s="12" customFormat="1">
      <c r="B236" s="154"/>
      <c r="D236" s="150" t="s">
        <v>182</v>
      </c>
      <c r="E236" s="155" t="s">
        <v>1</v>
      </c>
      <c r="F236" s="156" t="s">
        <v>817</v>
      </c>
      <c r="H236" s="157">
        <v>0.8</v>
      </c>
      <c r="I236" s="158"/>
      <c r="L236" s="154"/>
      <c r="M236" s="159"/>
      <c r="T236" s="160"/>
      <c r="AT236" s="155" t="s">
        <v>182</v>
      </c>
      <c r="AU236" s="155" t="s">
        <v>98</v>
      </c>
      <c r="AV236" s="12" t="s">
        <v>98</v>
      </c>
      <c r="AW236" s="12" t="s">
        <v>40</v>
      </c>
      <c r="AX236" s="12" t="s">
        <v>85</v>
      </c>
      <c r="AY236" s="155" t="s">
        <v>171</v>
      </c>
    </row>
    <row r="237" spans="2:51" s="14" customFormat="1">
      <c r="B237" s="182"/>
      <c r="D237" s="150" t="s">
        <v>182</v>
      </c>
      <c r="E237" s="183" t="s">
        <v>1</v>
      </c>
      <c r="F237" s="184" t="s">
        <v>822</v>
      </c>
      <c r="H237" s="183" t="s">
        <v>1</v>
      </c>
      <c r="I237" s="185"/>
      <c r="L237" s="182"/>
      <c r="M237" s="186"/>
      <c r="T237" s="187"/>
      <c r="AT237" s="183" t="s">
        <v>182</v>
      </c>
      <c r="AU237" s="183" t="s">
        <v>98</v>
      </c>
      <c r="AV237" s="14" t="s">
        <v>92</v>
      </c>
      <c r="AW237" s="14" t="s">
        <v>40</v>
      </c>
      <c r="AX237" s="14" t="s">
        <v>85</v>
      </c>
      <c r="AY237" s="183" t="s">
        <v>171</v>
      </c>
    </row>
    <row r="238" spans="2:51" s="12" customFormat="1">
      <c r="B238" s="154"/>
      <c r="D238" s="150" t="s">
        <v>182</v>
      </c>
      <c r="E238" s="155" t="s">
        <v>1</v>
      </c>
      <c r="F238" s="156" t="s">
        <v>812</v>
      </c>
      <c r="H238" s="157">
        <v>1.6</v>
      </c>
      <c r="I238" s="158"/>
      <c r="L238" s="154"/>
      <c r="M238" s="159"/>
      <c r="T238" s="160"/>
      <c r="AT238" s="155" t="s">
        <v>182</v>
      </c>
      <c r="AU238" s="155" t="s">
        <v>98</v>
      </c>
      <c r="AV238" s="12" t="s">
        <v>98</v>
      </c>
      <c r="AW238" s="12" t="s">
        <v>40</v>
      </c>
      <c r="AX238" s="12" t="s">
        <v>85</v>
      </c>
      <c r="AY238" s="155" t="s">
        <v>171</v>
      </c>
    </row>
    <row r="239" spans="2:51" s="14" customFormat="1">
      <c r="B239" s="182"/>
      <c r="D239" s="150" t="s">
        <v>182</v>
      </c>
      <c r="E239" s="183" t="s">
        <v>1</v>
      </c>
      <c r="F239" s="184" t="s">
        <v>823</v>
      </c>
      <c r="H239" s="183" t="s">
        <v>1</v>
      </c>
      <c r="I239" s="185"/>
      <c r="L239" s="182"/>
      <c r="M239" s="186"/>
      <c r="T239" s="187"/>
      <c r="AT239" s="183" t="s">
        <v>182</v>
      </c>
      <c r="AU239" s="183" t="s">
        <v>98</v>
      </c>
      <c r="AV239" s="14" t="s">
        <v>92</v>
      </c>
      <c r="AW239" s="14" t="s">
        <v>40</v>
      </c>
      <c r="AX239" s="14" t="s">
        <v>85</v>
      </c>
      <c r="AY239" s="183" t="s">
        <v>171</v>
      </c>
    </row>
    <row r="240" spans="2:51" s="12" customFormat="1">
      <c r="B240" s="154"/>
      <c r="D240" s="150" t="s">
        <v>182</v>
      </c>
      <c r="E240" s="155" t="s">
        <v>1</v>
      </c>
      <c r="F240" s="156" t="s">
        <v>824</v>
      </c>
      <c r="H240" s="157">
        <v>0.8</v>
      </c>
      <c r="I240" s="158"/>
      <c r="L240" s="154"/>
      <c r="M240" s="159"/>
      <c r="T240" s="160"/>
      <c r="AT240" s="155" t="s">
        <v>182</v>
      </c>
      <c r="AU240" s="155" t="s">
        <v>98</v>
      </c>
      <c r="AV240" s="12" t="s">
        <v>98</v>
      </c>
      <c r="AW240" s="12" t="s">
        <v>40</v>
      </c>
      <c r="AX240" s="12" t="s">
        <v>85</v>
      </c>
      <c r="AY240" s="155" t="s">
        <v>171</v>
      </c>
    </row>
    <row r="241" spans="2:65" s="14" customFormat="1">
      <c r="B241" s="182"/>
      <c r="D241" s="150" t="s">
        <v>182</v>
      </c>
      <c r="E241" s="183" t="s">
        <v>1</v>
      </c>
      <c r="F241" s="184" t="s">
        <v>825</v>
      </c>
      <c r="H241" s="183" t="s">
        <v>1</v>
      </c>
      <c r="I241" s="185"/>
      <c r="L241" s="182"/>
      <c r="M241" s="186"/>
      <c r="T241" s="187"/>
      <c r="AT241" s="183" t="s">
        <v>182</v>
      </c>
      <c r="AU241" s="183" t="s">
        <v>98</v>
      </c>
      <c r="AV241" s="14" t="s">
        <v>92</v>
      </c>
      <c r="AW241" s="14" t="s">
        <v>40</v>
      </c>
      <c r="AX241" s="14" t="s">
        <v>85</v>
      </c>
      <c r="AY241" s="183" t="s">
        <v>171</v>
      </c>
    </row>
    <row r="242" spans="2:65" s="12" customFormat="1">
      <c r="B242" s="154"/>
      <c r="D242" s="150" t="s">
        <v>182</v>
      </c>
      <c r="E242" s="155" t="s">
        <v>1</v>
      </c>
      <c r="F242" s="156" t="s">
        <v>812</v>
      </c>
      <c r="H242" s="157">
        <v>1.6</v>
      </c>
      <c r="I242" s="158"/>
      <c r="L242" s="154"/>
      <c r="M242" s="159"/>
      <c r="T242" s="160"/>
      <c r="AT242" s="155" t="s">
        <v>182</v>
      </c>
      <c r="AU242" s="155" t="s">
        <v>98</v>
      </c>
      <c r="AV242" s="12" t="s">
        <v>98</v>
      </c>
      <c r="AW242" s="12" t="s">
        <v>40</v>
      </c>
      <c r="AX242" s="12" t="s">
        <v>85</v>
      </c>
      <c r="AY242" s="155" t="s">
        <v>171</v>
      </c>
    </row>
    <row r="243" spans="2:65" s="14" customFormat="1">
      <c r="B243" s="182"/>
      <c r="D243" s="150" t="s">
        <v>182</v>
      </c>
      <c r="E243" s="183" t="s">
        <v>1</v>
      </c>
      <c r="F243" s="184" t="s">
        <v>826</v>
      </c>
      <c r="H243" s="183" t="s">
        <v>1</v>
      </c>
      <c r="I243" s="185"/>
      <c r="L243" s="182"/>
      <c r="M243" s="186"/>
      <c r="T243" s="187"/>
      <c r="AT243" s="183" t="s">
        <v>182</v>
      </c>
      <c r="AU243" s="183" t="s">
        <v>98</v>
      </c>
      <c r="AV243" s="14" t="s">
        <v>92</v>
      </c>
      <c r="AW243" s="14" t="s">
        <v>40</v>
      </c>
      <c r="AX243" s="14" t="s">
        <v>85</v>
      </c>
      <c r="AY243" s="183" t="s">
        <v>171</v>
      </c>
    </row>
    <row r="244" spans="2:65" s="12" customFormat="1">
      <c r="B244" s="154"/>
      <c r="D244" s="150" t="s">
        <v>182</v>
      </c>
      <c r="E244" s="155" t="s">
        <v>1</v>
      </c>
      <c r="F244" s="156" t="s">
        <v>824</v>
      </c>
      <c r="H244" s="157">
        <v>0.8</v>
      </c>
      <c r="I244" s="158"/>
      <c r="L244" s="154"/>
      <c r="M244" s="159"/>
      <c r="T244" s="160"/>
      <c r="AT244" s="155" t="s">
        <v>182</v>
      </c>
      <c r="AU244" s="155" t="s">
        <v>98</v>
      </c>
      <c r="AV244" s="12" t="s">
        <v>98</v>
      </c>
      <c r="AW244" s="12" t="s">
        <v>40</v>
      </c>
      <c r="AX244" s="12" t="s">
        <v>85</v>
      </c>
      <c r="AY244" s="155" t="s">
        <v>171</v>
      </c>
    </row>
    <row r="245" spans="2:65" s="14" customFormat="1">
      <c r="B245" s="182"/>
      <c r="D245" s="150" t="s">
        <v>182</v>
      </c>
      <c r="E245" s="183" t="s">
        <v>1</v>
      </c>
      <c r="F245" s="184" t="s">
        <v>827</v>
      </c>
      <c r="H245" s="183" t="s">
        <v>1</v>
      </c>
      <c r="I245" s="185"/>
      <c r="L245" s="182"/>
      <c r="M245" s="186"/>
      <c r="T245" s="187"/>
      <c r="AT245" s="183" t="s">
        <v>182</v>
      </c>
      <c r="AU245" s="183" t="s">
        <v>98</v>
      </c>
      <c r="AV245" s="14" t="s">
        <v>92</v>
      </c>
      <c r="AW245" s="14" t="s">
        <v>40</v>
      </c>
      <c r="AX245" s="14" t="s">
        <v>85</v>
      </c>
      <c r="AY245" s="183" t="s">
        <v>171</v>
      </c>
    </row>
    <row r="246" spans="2:65" s="12" customFormat="1">
      <c r="B246" s="154"/>
      <c r="D246" s="150" t="s">
        <v>182</v>
      </c>
      <c r="E246" s="155" t="s">
        <v>1</v>
      </c>
      <c r="F246" s="156" t="s">
        <v>824</v>
      </c>
      <c r="H246" s="157">
        <v>0.8</v>
      </c>
      <c r="I246" s="158"/>
      <c r="L246" s="154"/>
      <c r="M246" s="159"/>
      <c r="T246" s="160"/>
      <c r="AT246" s="155" t="s">
        <v>182</v>
      </c>
      <c r="AU246" s="155" t="s">
        <v>98</v>
      </c>
      <c r="AV246" s="12" t="s">
        <v>98</v>
      </c>
      <c r="AW246" s="12" t="s">
        <v>40</v>
      </c>
      <c r="AX246" s="12" t="s">
        <v>85</v>
      </c>
      <c r="AY246" s="155" t="s">
        <v>171</v>
      </c>
    </row>
    <row r="247" spans="2:65" s="14" customFormat="1">
      <c r="B247" s="182"/>
      <c r="D247" s="150" t="s">
        <v>182</v>
      </c>
      <c r="E247" s="183" t="s">
        <v>1</v>
      </c>
      <c r="F247" s="184" t="s">
        <v>828</v>
      </c>
      <c r="H247" s="183" t="s">
        <v>1</v>
      </c>
      <c r="I247" s="185"/>
      <c r="L247" s="182"/>
      <c r="M247" s="186"/>
      <c r="T247" s="187"/>
      <c r="AT247" s="183" t="s">
        <v>182</v>
      </c>
      <c r="AU247" s="183" t="s">
        <v>98</v>
      </c>
      <c r="AV247" s="14" t="s">
        <v>92</v>
      </c>
      <c r="AW247" s="14" t="s">
        <v>40</v>
      </c>
      <c r="AX247" s="14" t="s">
        <v>85</v>
      </c>
      <c r="AY247" s="183" t="s">
        <v>171</v>
      </c>
    </row>
    <row r="248" spans="2:65" s="12" customFormat="1">
      <c r="B248" s="154"/>
      <c r="D248" s="150" t="s">
        <v>182</v>
      </c>
      <c r="E248" s="155" t="s">
        <v>1</v>
      </c>
      <c r="F248" s="156" t="s">
        <v>829</v>
      </c>
      <c r="H248" s="157">
        <v>0.8</v>
      </c>
      <c r="I248" s="158"/>
      <c r="L248" s="154"/>
      <c r="M248" s="159"/>
      <c r="T248" s="160"/>
      <c r="AT248" s="155" t="s">
        <v>182</v>
      </c>
      <c r="AU248" s="155" t="s">
        <v>98</v>
      </c>
      <c r="AV248" s="12" t="s">
        <v>98</v>
      </c>
      <c r="AW248" s="12" t="s">
        <v>40</v>
      </c>
      <c r="AX248" s="12" t="s">
        <v>85</v>
      </c>
      <c r="AY248" s="155" t="s">
        <v>171</v>
      </c>
    </row>
    <row r="249" spans="2:65" s="14" customFormat="1">
      <c r="B249" s="182"/>
      <c r="D249" s="150" t="s">
        <v>182</v>
      </c>
      <c r="E249" s="183" t="s">
        <v>1</v>
      </c>
      <c r="F249" s="184" t="s">
        <v>830</v>
      </c>
      <c r="H249" s="183" t="s">
        <v>1</v>
      </c>
      <c r="I249" s="185"/>
      <c r="L249" s="182"/>
      <c r="M249" s="186"/>
      <c r="T249" s="187"/>
      <c r="AT249" s="183" t="s">
        <v>182</v>
      </c>
      <c r="AU249" s="183" t="s">
        <v>98</v>
      </c>
      <c r="AV249" s="14" t="s">
        <v>92</v>
      </c>
      <c r="AW249" s="14" t="s">
        <v>40</v>
      </c>
      <c r="AX249" s="14" t="s">
        <v>85</v>
      </c>
      <c r="AY249" s="183" t="s">
        <v>171</v>
      </c>
    </row>
    <row r="250" spans="2:65" s="12" customFormat="1">
      <c r="B250" s="154"/>
      <c r="D250" s="150" t="s">
        <v>182</v>
      </c>
      <c r="E250" s="155" t="s">
        <v>1</v>
      </c>
      <c r="F250" s="156" t="s">
        <v>829</v>
      </c>
      <c r="H250" s="157">
        <v>0.8</v>
      </c>
      <c r="I250" s="158"/>
      <c r="L250" s="154"/>
      <c r="M250" s="159"/>
      <c r="T250" s="160"/>
      <c r="AT250" s="155" t="s">
        <v>182</v>
      </c>
      <c r="AU250" s="155" t="s">
        <v>98</v>
      </c>
      <c r="AV250" s="12" t="s">
        <v>98</v>
      </c>
      <c r="AW250" s="12" t="s">
        <v>40</v>
      </c>
      <c r="AX250" s="12" t="s">
        <v>85</v>
      </c>
      <c r="AY250" s="155" t="s">
        <v>171</v>
      </c>
    </row>
    <row r="251" spans="2:65" s="14" customFormat="1">
      <c r="B251" s="182"/>
      <c r="D251" s="150" t="s">
        <v>182</v>
      </c>
      <c r="E251" s="183" t="s">
        <v>1</v>
      </c>
      <c r="F251" s="184" t="s">
        <v>831</v>
      </c>
      <c r="H251" s="183" t="s">
        <v>1</v>
      </c>
      <c r="I251" s="185"/>
      <c r="L251" s="182"/>
      <c r="M251" s="186"/>
      <c r="T251" s="187"/>
      <c r="AT251" s="183" t="s">
        <v>182</v>
      </c>
      <c r="AU251" s="183" t="s">
        <v>98</v>
      </c>
      <c r="AV251" s="14" t="s">
        <v>92</v>
      </c>
      <c r="AW251" s="14" t="s">
        <v>40</v>
      </c>
      <c r="AX251" s="14" t="s">
        <v>85</v>
      </c>
      <c r="AY251" s="183" t="s">
        <v>171</v>
      </c>
    </row>
    <row r="252" spans="2:65" s="12" customFormat="1">
      <c r="B252" s="154"/>
      <c r="D252" s="150" t="s">
        <v>182</v>
      </c>
      <c r="E252" s="155" t="s">
        <v>1</v>
      </c>
      <c r="F252" s="156" t="s">
        <v>829</v>
      </c>
      <c r="H252" s="157">
        <v>0.8</v>
      </c>
      <c r="I252" s="158"/>
      <c r="L252" s="154"/>
      <c r="M252" s="159"/>
      <c r="T252" s="160"/>
      <c r="AT252" s="155" t="s">
        <v>182</v>
      </c>
      <c r="AU252" s="155" t="s">
        <v>98</v>
      </c>
      <c r="AV252" s="12" t="s">
        <v>98</v>
      </c>
      <c r="AW252" s="12" t="s">
        <v>40</v>
      </c>
      <c r="AX252" s="12" t="s">
        <v>85</v>
      </c>
      <c r="AY252" s="155" t="s">
        <v>171</v>
      </c>
    </row>
    <row r="253" spans="2:65" s="15" customFormat="1">
      <c r="B253" s="188"/>
      <c r="D253" s="150" t="s">
        <v>182</v>
      </c>
      <c r="E253" s="189" t="s">
        <v>1</v>
      </c>
      <c r="F253" s="190" t="s">
        <v>808</v>
      </c>
      <c r="H253" s="191">
        <v>19.200000000000003</v>
      </c>
      <c r="I253" s="192"/>
      <c r="L253" s="188"/>
      <c r="M253" s="193"/>
      <c r="T253" s="194"/>
      <c r="AT253" s="189" t="s">
        <v>182</v>
      </c>
      <c r="AU253" s="189" t="s">
        <v>98</v>
      </c>
      <c r="AV253" s="15" t="s">
        <v>190</v>
      </c>
      <c r="AW253" s="15" t="s">
        <v>40</v>
      </c>
      <c r="AX253" s="15" t="s">
        <v>85</v>
      </c>
      <c r="AY253" s="189" t="s">
        <v>171</v>
      </c>
    </row>
    <row r="254" spans="2:65" s="13" customFormat="1">
      <c r="B254" s="172"/>
      <c r="D254" s="150" t="s">
        <v>182</v>
      </c>
      <c r="E254" s="173" t="s">
        <v>1</v>
      </c>
      <c r="F254" s="174" t="s">
        <v>546</v>
      </c>
      <c r="H254" s="175">
        <v>28.400000000000013</v>
      </c>
      <c r="I254" s="176"/>
      <c r="L254" s="172"/>
      <c r="M254" s="177"/>
      <c r="T254" s="178"/>
      <c r="AT254" s="173" t="s">
        <v>182</v>
      </c>
      <c r="AU254" s="173" t="s">
        <v>98</v>
      </c>
      <c r="AV254" s="13" t="s">
        <v>178</v>
      </c>
      <c r="AW254" s="13" t="s">
        <v>40</v>
      </c>
      <c r="AX254" s="13" t="s">
        <v>92</v>
      </c>
      <c r="AY254" s="173" t="s">
        <v>171</v>
      </c>
    </row>
    <row r="255" spans="2:65" s="1" customFormat="1" ht="24.15" customHeight="1">
      <c r="B255" s="33"/>
      <c r="C255" s="137" t="s">
        <v>273</v>
      </c>
      <c r="D255" s="137" t="s">
        <v>173</v>
      </c>
      <c r="E255" s="138" t="s">
        <v>832</v>
      </c>
      <c r="F255" s="139" t="s">
        <v>833</v>
      </c>
      <c r="G255" s="140" t="s">
        <v>197</v>
      </c>
      <c r="H255" s="141">
        <v>12.4</v>
      </c>
      <c r="I255" s="142"/>
      <c r="J255" s="143">
        <f>ROUND(I255*H255,2)</f>
        <v>0</v>
      </c>
      <c r="K255" s="139" t="s">
        <v>177</v>
      </c>
      <c r="L255" s="33"/>
      <c r="M255" s="144" t="s">
        <v>1</v>
      </c>
      <c r="N255" s="145" t="s">
        <v>50</v>
      </c>
      <c r="P255" s="146">
        <f>O255*H255</f>
        <v>0</v>
      </c>
      <c r="Q255" s="146">
        <v>1.269E-2</v>
      </c>
      <c r="R255" s="146">
        <f>Q255*H255</f>
        <v>0.157356</v>
      </c>
      <c r="S255" s="146">
        <v>0</v>
      </c>
      <c r="T255" s="147">
        <f>S255*H255</f>
        <v>0</v>
      </c>
      <c r="AR255" s="148" t="s">
        <v>178</v>
      </c>
      <c r="AT255" s="148" t="s">
        <v>173</v>
      </c>
      <c r="AU255" s="148" t="s">
        <v>98</v>
      </c>
      <c r="AY255" s="17" t="s">
        <v>171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92</v>
      </c>
      <c r="BK255" s="149">
        <f>ROUND(I255*H255,2)</f>
        <v>0</v>
      </c>
      <c r="BL255" s="17" t="s">
        <v>178</v>
      </c>
      <c r="BM255" s="148" t="s">
        <v>834</v>
      </c>
    </row>
    <row r="256" spans="2:65" s="1" customFormat="1" ht="57.6">
      <c r="B256" s="33"/>
      <c r="D256" s="150" t="s">
        <v>180</v>
      </c>
      <c r="F256" s="151" t="s">
        <v>835</v>
      </c>
      <c r="I256" s="152"/>
      <c r="L256" s="33"/>
      <c r="M256" s="153"/>
      <c r="T256" s="57"/>
      <c r="AT256" s="17" t="s">
        <v>180</v>
      </c>
      <c r="AU256" s="17" t="s">
        <v>98</v>
      </c>
    </row>
    <row r="257" spans="2:65" s="14" customFormat="1">
      <c r="B257" s="182"/>
      <c r="D257" s="150" t="s">
        <v>182</v>
      </c>
      <c r="E257" s="183" t="s">
        <v>1</v>
      </c>
      <c r="F257" s="184" t="s">
        <v>836</v>
      </c>
      <c r="H257" s="183" t="s">
        <v>1</v>
      </c>
      <c r="I257" s="185"/>
      <c r="L257" s="182"/>
      <c r="M257" s="186"/>
      <c r="T257" s="187"/>
      <c r="AT257" s="183" t="s">
        <v>182</v>
      </c>
      <c r="AU257" s="183" t="s">
        <v>98</v>
      </c>
      <c r="AV257" s="14" t="s">
        <v>92</v>
      </c>
      <c r="AW257" s="14" t="s">
        <v>40</v>
      </c>
      <c r="AX257" s="14" t="s">
        <v>85</v>
      </c>
      <c r="AY257" s="183" t="s">
        <v>171</v>
      </c>
    </row>
    <row r="258" spans="2:65" s="14" customFormat="1">
      <c r="B258" s="182"/>
      <c r="D258" s="150" t="s">
        <v>182</v>
      </c>
      <c r="E258" s="183" t="s">
        <v>1</v>
      </c>
      <c r="F258" s="184" t="s">
        <v>803</v>
      </c>
      <c r="H258" s="183" t="s">
        <v>1</v>
      </c>
      <c r="I258" s="185"/>
      <c r="L258" s="182"/>
      <c r="M258" s="186"/>
      <c r="T258" s="187"/>
      <c r="AT258" s="183" t="s">
        <v>182</v>
      </c>
      <c r="AU258" s="183" t="s">
        <v>98</v>
      </c>
      <c r="AV258" s="14" t="s">
        <v>92</v>
      </c>
      <c r="AW258" s="14" t="s">
        <v>40</v>
      </c>
      <c r="AX258" s="14" t="s">
        <v>85</v>
      </c>
      <c r="AY258" s="183" t="s">
        <v>171</v>
      </c>
    </row>
    <row r="259" spans="2:65" s="12" customFormat="1">
      <c r="B259" s="154"/>
      <c r="D259" s="150" t="s">
        <v>182</v>
      </c>
      <c r="E259" s="155" t="s">
        <v>1</v>
      </c>
      <c r="F259" s="156" t="s">
        <v>837</v>
      </c>
      <c r="H259" s="157">
        <v>1.1000000000000001</v>
      </c>
      <c r="I259" s="158"/>
      <c r="L259" s="154"/>
      <c r="M259" s="159"/>
      <c r="T259" s="160"/>
      <c r="AT259" s="155" t="s">
        <v>182</v>
      </c>
      <c r="AU259" s="155" t="s">
        <v>98</v>
      </c>
      <c r="AV259" s="12" t="s">
        <v>98</v>
      </c>
      <c r="AW259" s="12" t="s">
        <v>40</v>
      </c>
      <c r="AX259" s="12" t="s">
        <v>85</v>
      </c>
      <c r="AY259" s="155" t="s">
        <v>171</v>
      </c>
    </row>
    <row r="260" spans="2:65" s="12" customFormat="1">
      <c r="B260" s="154"/>
      <c r="D260" s="150" t="s">
        <v>182</v>
      </c>
      <c r="E260" s="155" t="s">
        <v>1</v>
      </c>
      <c r="F260" s="156" t="s">
        <v>838</v>
      </c>
      <c r="H260" s="157">
        <v>2.2000000000000002</v>
      </c>
      <c r="I260" s="158"/>
      <c r="L260" s="154"/>
      <c r="M260" s="159"/>
      <c r="T260" s="160"/>
      <c r="AT260" s="155" t="s">
        <v>182</v>
      </c>
      <c r="AU260" s="155" t="s">
        <v>98</v>
      </c>
      <c r="AV260" s="12" t="s">
        <v>98</v>
      </c>
      <c r="AW260" s="12" t="s">
        <v>40</v>
      </c>
      <c r="AX260" s="12" t="s">
        <v>85</v>
      </c>
      <c r="AY260" s="155" t="s">
        <v>171</v>
      </c>
    </row>
    <row r="261" spans="2:65" s="15" customFormat="1">
      <c r="B261" s="188"/>
      <c r="D261" s="150" t="s">
        <v>182</v>
      </c>
      <c r="E261" s="189" t="s">
        <v>1</v>
      </c>
      <c r="F261" s="190" t="s">
        <v>808</v>
      </c>
      <c r="H261" s="191">
        <v>3.3000000000000003</v>
      </c>
      <c r="I261" s="192"/>
      <c r="L261" s="188"/>
      <c r="M261" s="193"/>
      <c r="T261" s="194"/>
      <c r="AT261" s="189" t="s">
        <v>182</v>
      </c>
      <c r="AU261" s="189" t="s">
        <v>98</v>
      </c>
      <c r="AV261" s="15" t="s">
        <v>190</v>
      </c>
      <c r="AW261" s="15" t="s">
        <v>40</v>
      </c>
      <c r="AX261" s="15" t="s">
        <v>85</v>
      </c>
      <c r="AY261" s="189" t="s">
        <v>171</v>
      </c>
    </row>
    <row r="262" spans="2:65" s="14" customFormat="1">
      <c r="B262" s="182"/>
      <c r="D262" s="150" t="s">
        <v>182</v>
      </c>
      <c r="E262" s="183" t="s">
        <v>1</v>
      </c>
      <c r="F262" s="184" t="s">
        <v>809</v>
      </c>
      <c r="H262" s="183" t="s">
        <v>1</v>
      </c>
      <c r="I262" s="185"/>
      <c r="L262" s="182"/>
      <c r="M262" s="186"/>
      <c r="T262" s="187"/>
      <c r="AT262" s="183" t="s">
        <v>182</v>
      </c>
      <c r="AU262" s="183" t="s">
        <v>98</v>
      </c>
      <c r="AV262" s="14" t="s">
        <v>92</v>
      </c>
      <c r="AW262" s="14" t="s">
        <v>40</v>
      </c>
      <c r="AX262" s="14" t="s">
        <v>85</v>
      </c>
      <c r="AY262" s="183" t="s">
        <v>171</v>
      </c>
    </row>
    <row r="263" spans="2:65" s="12" customFormat="1">
      <c r="B263" s="154"/>
      <c r="D263" s="150" t="s">
        <v>182</v>
      </c>
      <c r="E263" s="155" t="s">
        <v>1</v>
      </c>
      <c r="F263" s="156" t="s">
        <v>837</v>
      </c>
      <c r="H263" s="157">
        <v>1.1000000000000001</v>
      </c>
      <c r="I263" s="158"/>
      <c r="L263" s="154"/>
      <c r="M263" s="159"/>
      <c r="T263" s="160"/>
      <c r="AT263" s="155" t="s">
        <v>182</v>
      </c>
      <c r="AU263" s="155" t="s">
        <v>98</v>
      </c>
      <c r="AV263" s="12" t="s">
        <v>98</v>
      </c>
      <c r="AW263" s="12" t="s">
        <v>40</v>
      </c>
      <c r="AX263" s="12" t="s">
        <v>85</v>
      </c>
      <c r="AY263" s="155" t="s">
        <v>171</v>
      </c>
    </row>
    <row r="264" spans="2:65" s="15" customFormat="1">
      <c r="B264" s="188"/>
      <c r="D264" s="150" t="s">
        <v>182</v>
      </c>
      <c r="E264" s="189" t="s">
        <v>1</v>
      </c>
      <c r="F264" s="190" t="s">
        <v>808</v>
      </c>
      <c r="H264" s="191">
        <v>1.1000000000000001</v>
      </c>
      <c r="I264" s="192"/>
      <c r="L264" s="188"/>
      <c r="M264" s="193"/>
      <c r="T264" s="194"/>
      <c r="AT264" s="189" t="s">
        <v>182</v>
      </c>
      <c r="AU264" s="189" t="s">
        <v>98</v>
      </c>
      <c r="AV264" s="15" t="s">
        <v>190</v>
      </c>
      <c r="AW264" s="15" t="s">
        <v>40</v>
      </c>
      <c r="AX264" s="15" t="s">
        <v>85</v>
      </c>
      <c r="AY264" s="189" t="s">
        <v>171</v>
      </c>
    </row>
    <row r="265" spans="2:65" s="14" customFormat="1">
      <c r="B265" s="182"/>
      <c r="D265" s="150" t="s">
        <v>182</v>
      </c>
      <c r="E265" s="183" t="s">
        <v>1</v>
      </c>
      <c r="F265" s="184" t="s">
        <v>839</v>
      </c>
      <c r="H265" s="183" t="s">
        <v>1</v>
      </c>
      <c r="I265" s="185"/>
      <c r="L265" s="182"/>
      <c r="M265" s="186"/>
      <c r="T265" s="187"/>
      <c r="AT265" s="183" t="s">
        <v>182</v>
      </c>
      <c r="AU265" s="183" t="s">
        <v>98</v>
      </c>
      <c r="AV265" s="14" t="s">
        <v>92</v>
      </c>
      <c r="AW265" s="14" t="s">
        <v>40</v>
      </c>
      <c r="AX265" s="14" t="s">
        <v>85</v>
      </c>
      <c r="AY265" s="183" t="s">
        <v>171</v>
      </c>
    </row>
    <row r="266" spans="2:65" s="12" customFormat="1">
      <c r="B266" s="154"/>
      <c r="D266" s="150" t="s">
        <v>182</v>
      </c>
      <c r="E266" s="155" t="s">
        <v>1</v>
      </c>
      <c r="F266" s="156" t="s">
        <v>840</v>
      </c>
      <c r="H266" s="157">
        <v>8</v>
      </c>
      <c r="I266" s="158"/>
      <c r="L266" s="154"/>
      <c r="M266" s="159"/>
      <c r="T266" s="160"/>
      <c r="AT266" s="155" t="s">
        <v>182</v>
      </c>
      <c r="AU266" s="155" t="s">
        <v>98</v>
      </c>
      <c r="AV266" s="12" t="s">
        <v>98</v>
      </c>
      <c r="AW266" s="12" t="s">
        <v>40</v>
      </c>
      <c r="AX266" s="12" t="s">
        <v>85</v>
      </c>
      <c r="AY266" s="155" t="s">
        <v>171</v>
      </c>
    </row>
    <row r="267" spans="2:65" s="15" customFormat="1">
      <c r="B267" s="188"/>
      <c r="D267" s="150" t="s">
        <v>182</v>
      </c>
      <c r="E267" s="189" t="s">
        <v>1</v>
      </c>
      <c r="F267" s="190" t="s">
        <v>808</v>
      </c>
      <c r="H267" s="191">
        <v>8</v>
      </c>
      <c r="I267" s="192"/>
      <c r="L267" s="188"/>
      <c r="M267" s="193"/>
      <c r="T267" s="194"/>
      <c r="AT267" s="189" t="s">
        <v>182</v>
      </c>
      <c r="AU267" s="189" t="s">
        <v>98</v>
      </c>
      <c r="AV267" s="15" t="s">
        <v>190</v>
      </c>
      <c r="AW267" s="15" t="s">
        <v>40</v>
      </c>
      <c r="AX267" s="15" t="s">
        <v>85</v>
      </c>
      <c r="AY267" s="189" t="s">
        <v>171</v>
      </c>
    </row>
    <row r="268" spans="2:65" s="13" customFormat="1">
      <c r="B268" s="172"/>
      <c r="D268" s="150" t="s">
        <v>182</v>
      </c>
      <c r="E268" s="173" t="s">
        <v>1</v>
      </c>
      <c r="F268" s="174" t="s">
        <v>546</v>
      </c>
      <c r="H268" s="175">
        <v>12.4</v>
      </c>
      <c r="I268" s="176"/>
      <c r="L268" s="172"/>
      <c r="M268" s="177"/>
      <c r="T268" s="178"/>
      <c r="AT268" s="173" t="s">
        <v>182</v>
      </c>
      <c r="AU268" s="173" t="s">
        <v>98</v>
      </c>
      <c r="AV268" s="13" t="s">
        <v>178</v>
      </c>
      <c r="AW268" s="13" t="s">
        <v>40</v>
      </c>
      <c r="AX268" s="13" t="s">
        <v>92</v>
      </c>
      <c r="AY268" s="173" t="s">
        <v>171</v>
      </c>
    </row>
    <row r="269" spans="2:65" s="1" customFormat="1" ht="24.15" customHeight="1">
      <c r="B269" s="33"/>
      <c r="C269" s="137" t="s">
        <v>279</v>
      </c>
      <c r="D269" s="137" t="s">
        <v>173</v>
      </c>
      <c r="E269" s="138" t="s">
        <v>841</v>
      </c>
      <c r="F269" s="139" t="s">
        <v>842</v>
      </c>
      <c r="G269" s="140" t="s">
        <v>197</v>
      </c>
      <c r="H269" s="141">
        <v>1.1000000000000001</v>
      </c>
      <c r="I269" s="142"/>
      <c r="J269" s="143">
        <f>ROUND(I269*H269,2)</f>
        <v>0</v>
      </c>
      <c r="K269" s="139" t="s">
        <v>177</v>
      </c>
      <c r="L269" s="33"/>
      <c r="M269" s="144" t="s">
        <v>1</v>
      </c>
      <c r="N269" s="145" t="s">
        <v>50</v>
      </c>
      <c r="P269" s="146">
        <f>O269*H269</f>
        <v>0</v>
      </c>
      <c r="Q269" s="146">
        <v>1.068E-2</v>
      </c>
      <c r="R269" s="146">
        <f>Q269*H269</f>
        <v>1.1748000000000001E-2</v>
      </c>
      <c r="S269" s="146">
        <v>0</v>
      </c>
      <c r="T269" s="147">
        <f>S269*H269</f>
        <v>0</v>
      </c>
      <c r="AR269" s="148" t="s">
        <v>178</v>
      </c>
      <c r="AT269" s="148" t="s">
        <v>173</v>
      </c>
      <c r="AU269" s="148" t="s">
        <v>98</v>
      </c>
      <c r="AY269" s="17" t="s">
        <v>171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92</v>
      </c>
      <c r="BK269" s="149">
        <f>ROUND(I269*H269,2)</f>
        <v>0</v>
      </c>
      <c r="BL269" s="17" t="s">
        <v>178</v>
      </c>
      <c r="BM269" s="148" t="s">
        <v>843</v>
      </c>
    </row>
    <row r="270" spans="2:65" s="1" customFormat="1" ht="67.2">
      <c r="B270" s="33"/>
      <c r="D270" s="150" t="s">
        <v>180</v>
      </c>
      <c r="F270" s="151" t="s">
        <v>844</v>
      </c>
      <c r="I270" s="152"/>
      <c r="L270" s="33"/>
      <c r="M270" s="153"/>
      <c r="T270" s="57"/>
      <c r="AT270" s="17" t="s">
        <v>180</v>
      </c>
      <c r="AU270" s="17" t="s">
        <v>98</v>
      </c>
    </row>
    <row r="271" spans="2:65" s="14" customFormat="1">
      <c r="B271" s="182"/>
      <c r="D271" s="150" t="s">
        <v>182</v>
      </c>
      <c r="E271" s="183" t="s">
        <v>1</v>
      </c>
      <c r="F271" s="184" t="s">
        <v>845</v>
      </c>
      <c r="H271" s="183" t="s">
        <v>1</v>
      </c>
      <c r="I271" s="185"/>
      <c r="L271" s="182"/>
      <c r="M271" s="186"/>
      <c r="T271" s="187"/>
      <c r="AT271" s="183" t="s">
        <v>182</v>
      </c>
      <c r="AU271" s="183" t="s">
        <v>98</v>
      </c>
      <c r="AV271" s="14" t="s">
        <v>92</v>
      </c>
      <c r="AW271" s="14" t="s">
        <v>40</v>
      </c>
      <c r="AX271" s="14" t="s">
        <v>85</v>
      </c>
      <c r="AY271" s="183" t="s">
        <v>171</v>
      </c>
    </row>
    <row r="272" spans="2:65" s="14" customFormat="1">
      <c r="B272" s="182"/>
      <c r="D272" s="150" t="s">
        <v>182</v>
      </c>
      <c r="E272" s="183" t="s">
        <v>1</v>
      </c>
      <c r="F272" s="184" t="s">
        <v>846</v>
      </c>
      <c r="H272" s="183" t="s">
        <v>1</v>
      </c>
      <c r="I272" s="185"/>
      <c r="L272" s="182"/>
      <c r="M272" s="186"/>
      <c r="T272" s="187"/>
      <c r="AT272" s="183" t="s">
        <v>182</v>
      </c>
      <c r="AU272" s="183" t="s">
        <v>98</v>
      </c>
      <c r="AV272" s="14" t="s">
        <v>92</v>
      </c>
      <c r="AW272" s="14" t="s">
        <v>40</v>
      </c>
      <c r="AX272" s="14" t="s">
        <v>85</v>
      </c>
      <c r="AY272" s="183" t="s">
        <v>171</v>
      </c>
    </row>
    <row r="273" spans="2:65" s="12" customFormat="1">
      <c r="B273" s="154"/>
      <c r="D273" s="150" t="s">
        <v>182</v>
      </c>
      <c r="E273" s="155" t="s">
        <v>1</v>
      </c>
      <c r="F273" s="156" t="s">
        <v>847</v>
      </c>
      <c r="H273" s="157">
        <v>1.1000000000000001</v>
      </c>
      <c r="I273" s="158"/>
      <c r="L273" s="154"/>
      <c r="M273" s="159"/>
      <c r="T273" s="160"/>
      <c r="AT273" s="155" t="s">
        <v>182</v>
      </c>
      <c r="AU273" s="155" t="s">
        <v>98</v>
      </c>
      <c r="AV273" s="12" t="s">
        <v>98</v>
      </c>
      <c r="AW273" s="12" t="s">
        <v>40</v>
      </c>
      <c r="AX273" s="12" t="s">
        <v>85</v>
      </c>
      <c r="AY273" s="155" t="s">
        <v>171</v>
      </c>
    </row>
    <row r="274" spans="2:65" s="13" customFormat="1">
      <c r="B274" s="172"/>
      <c r="D274" s="150" t="s">
        <v>182</v>
      </c>
      <c r="E274" s="173" t="s">
        <v>1</v>
      </c>
      <c r="F274" s="174" t="s">
        <v>546</v>
      </c>
      <c r="H274" s="175">
        <v>1.1000000000000001</v>
      </c>
      <c r="I274" s="176"/>
      <c r="L274" s="172"/>
      <c r="M274" s="177"/>
      <c r="T274" s="178"/>
      <c r="AT274" s="173" t="s">
        <v>182</v>
      </c>
      <c r="AU274" s="173" t="s">
        <v>98</v>
      </c>
      <c r="AV274" s="13" t="s">
        <v>178</v>
      </c>
      <c r="AW274" s="13" t="s">
        <v>40</v>
      </c>
      <c r="AX274" s="13" t="s">
        <v>92</v>
      </c>
      <c r="AY274" s="173" t="s">
        <v>171</v>
      </c>
    </row>
    <row r="275" spans="2:65" s="1" customFormat="1" ht="24.15" customHeight="1">
      <c r="B275" s="33"/>
      <c r="C275" s="137" t="s">
        <v>284</v>
      </c>
      <c r="D275" s="137" t="s">
        <v>173</v>
      </c>
      <c r="E275" s="138" t="s">
        <v>208</v>
      </c>
      <c r="F275" s="139" t="s">
        <v>209</v>
      </c>
      <c r="G275" s="140" t="s">
        <v>197</v>
      </c>
      <c r="H275" s="141">
        <v>62.7</v>
      </c>
      <c r="I275" s="142"/>
      <c r="J275" s="143">
        <f>ROUND(I275*H275,2)</f>
        <v>0</v>
      </c>
      <c r="K275" s="139" t="s">
        <v>177</v>
      </c>
      <c r="L275" s="33"/>
      <c r="M275" s="144" t="s">
        <v>1</v>
      </c>
      <c r="N275" s="145" t="s">
        <v>50</v>
      </c>
      <c r="P275" s="146">
        <f>O275*H275</f>
        <v>0</v>
      </c>
      <c r="Q275" s="146">
        <v>3.6900000000000002E-2</v>
      </c>
      <c r="R275" s="146">
        <f>Q275*H275</f>
        <v>2.3136300000000003</v>
      </c>
      <c r="S275" s="146">
        <v>0</v>
      </c>
      <c r="T275" s="147">
        <f>S275*H275</f>
        <v>0</v>
      </c>
      <c r="AR275" s="148" t="s">
        <v>178</v>
      </c>
      <c r="AT275" s="148" t="s">
        <v>173</v>
      </c>
      <c r="AU275" s="148" t="s">
        <v>98</v>
      </c>
      <c r="AY275" s="17" t="s">
        <v>171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7" t="s">
        <v>92</v>
      </c>
      <c r="BK275" s="149">
        <f>ROUND(I275*H275,2)</f>
        <v>0</v>
      </c>
      <c r="BL275" s="17" t="s">
        <v>178</v>
      </c>
      <c r="BM275" s="148" t="s">
        <v>848</v>
      </c>
    </row>
    <row r="276" spans="2:65" s="1" customFormat="1" ht="57.6">
      <c r="B276" s="33"/>
      <c r="D276" s="150" t="s">
        <v>180</v>
      </c>
      <c r="F276" s="151" t="s">
        <v>211</v>
      </c>
      <c r="I276" s="152"/>
      <c r="L276" s="33"/>
      <c r="M276" s="153"/>
      <c r="T276" s="57"/>
      <c r="AT276" s="17" t="s">
        <v>180</v>
      </c>
      <c r="AU276" s="17" t="s">
        <v>98</v>
      </c>
    </row>
    <row r="277" spans="2:65" s="14" customFormat="1">
      <c r="B277" s="182"/>
      <c r="D277" s="150" t="s">
        <v>182</v>
      </c>
      <c r="E277" s="183" t="s">
        <v>1</v>
      </c>
      <c r="F277" s="184" t="s">
        <v>849</v>
      </c>
      <c r="H277" s="183" t="s">
        <v>1</v>
      </c>
      <c r="I277" s="185"/>
      <c r="L277" s="182"/>
      <c r="M277" s="186"/>
      <c r="T277" s="187"/>
      <c r="AT277" s="183" t="s">
        <v>182</v>
      </c>
      <c r="AU277" s="183" t="s">
        <v>98</v>
      </c>
      <c r="AV277" s="14" t="s">
        <v>92</v>
      </c>
      <c r="AW277" s="14" t="s">
        <v>40</v>
      </c>
      <c r="AX277" s="14" t="s">
        <v>85</v>
      </c>
      <c r="AY277" s="183" t="s">
        <v>171</v>
      </c>
    </row>
    <row r="278" spans="2:65" s="14" customFormat="1">
      <c r="B278" s="182"/>
      <c r="D278" s="150" t="s">
        <v>182</v>
      </c>
      <c r="E278" s="183" t="s">
        <v>1</v>
      </c>
      <c r="F278" s="184" t="s">
        <v>803</v>
      </c>
      <c r="H278" s="183" t="s">
        <v>1</v>
      </c>
      <c r="I278" s="185"/>
      <c r="L278" s="182"/>
      <c r="M278" s="186"/>
      <c r="T278" s="187"/>
      <c r="AT278" s="183" t="s">
        <v>182</v>
      </c>
      <c r="AU278" s="183" t="s">
        <v>98</v>
      </c>
      <c r="AV278" s="14" t="s">
        <v>92</v>
      </c>
      <c r="AW278" s="14" t="s">
        <v>40</v>
      </c>
      <c r="AX278" s="14" t="s">
        <v>85</v>
      </c>
      <c r="AY278" s="183" t="s">
        <v>171</v>
      </c>
    </row>
    <row r="279" spans="2:65" s="12" customFormat="1">
      <c r="B279" s="154"/>
      <c r="D279" s="150" t="s">
        <v>182</v>
      </c>
      <c r="E279" s="155" t="s">
        <v>1</v>
      </c>
      <c r="F279" s="156" t="s">
        <v>850</v>
      </c>
      <c r="H279" s="157">
        <v>4.5</v>
      </c>
      <c r="I279" s="158"/>
      <c r="L279" s="154"/>
      <c r="M279" s="159"/>
      <c r="T279" s="160"/>
      <c r="AT279" s="155" t="s">
        <v>182</v>
      </c>
      <c r="AU279" s="155" t="s">
        <v>98</v>
      </c>
      <c r="AV279" s="12" t="s">
        <v>98</v>
      </c>
      <c r="AW279" s="12" t="s">
        <v>40</v>
      </c>
      <c r="AX279" s="12" t="s">
        <v>85</v>
      </c>
      <c r="AY279" s="155" t="s">
        <v>171</v>
      </c>
    </row>
    <row r="280" spans="2:65" s="12" customFormat="1">
      <c r="B280" s="154"/>
      <c r="D280" s="150" t="s">
        <v>182</v>
      </c>
      <c r="E280" s="155" t="s">
        <v>1</v>
      </c>
      <c r="F280" s="156" t="s">
        <v>851</v>
      </c>
      <c r="H280" s="157">
        <v>2.2000000000000002</v>
      </c>
      <c r="I280" s="158"/>
      <c r="L280" s="154"/>
      <c r="M280" s="159"/>
      <c r="T280" s="160"/>
      <c r="AT280" s="155" t="s">
        <v>182</v>
      </c>
      <c r="AU280" s="155" t="s">
        <v>98</v>
      </c>
      <c r="AV280" s="12" t="s">
        <v>98</v>
      </c>
      <c r="AW280" s="12" t="s">
        <v>40</v>
      </c>
      <c r="AX280" s="12" t="s">
        <v>85</v>
      </c>
      <c r="AY280" s="155" t="s">
        <v>171</v>
      </c>
    </row>
    <row r="281" spans="2:65" s="15" customFormat="1">
      <c r="B281" s="188"/>
      <c r="D281" s="150" t="s">
        <v>182</v>
      </c>
      <c r="E281" s="189" t="s">
        <v>1</v>
      </c>
      <c r="F281" s="190" t="s">
        <v>808</v>
      </c>
      <c r="H281" s="191">
        <v>6.7</v>
      </c>
      <c r="I281" s="192"/>
      <c r="L281" s="188"/>
      <c r="M281" s="193"/>
      <c r="T281" s="194"/>
      <c r="AT281" s="189" t="s">
        <v>182</v>
      </c>
      <c r="AU281" s="189" t="s">
        <v>98</v>
      </c>
      <c r="AV281" s="15" t="s">
        <v>190</v>
      </c>
      <c r="AW281" s="15" t="s">
        <v>40</v>
      </c>
      <c r="AX281" s="15" t="s">
        <v>85</v>
      </c>
      <c r="AY281" s="189" t="s">
        <v>171</v>
      </c>
    </row>
    <row r="282" spans="2:65" s="14" customFormat="1">
      <c r="B282" s="182"/>
      <c r="D282" s="150" t="s">
        <v>182</v>
      </c>
      <c r="E282" s="183" t="s">
        <v>1</v>
      </c>
      <c r="F282" s="184" t="s">
        <v>809</v>
      </c>
      <c r="H282" s="183" t="s">
        <v>1</v>
      </c>
      <c r="I282" s="185"/>
      <c r="L282" s="182"/>
      <c r="M282" s="186"/>
      <c r="T282" s="187"/>
      <c r="AT282" s="183" t="s">
        <v>182</v>
      </c>
      <c r="AU282" s="183" t="s">
        <v>98</v>
      </c>
      <c r="AV282" s="14" t="s">
        <v>92</v>
      </c>
      <c r="AW282" s="14" t="s">
        <v>40</v>
      </c>
      <c r="AX282" s="14" t="s">
        <v>85</v>
      </c>
      <c r="AY282" s="183" t="s">
        <v>171</v>
      </c>
    </row>
    <row r="283" spans="2:65" s="12" customFormat="1">
      <c r="B283" s="154"/>
      <c r="D283" s="150" t="s">
        <v>182</v>
      </c>
      <c r="E283" s="155" t="s">
        <v>1</v>
      </c>
      <c r="F283" s="156" t="s">
        <v>852</v>
      </c>
      <c r="H283" s="157">
        <v>4.4000000000000004</v>
      </c>
      <c r="I283" s="158"/>
      <c r="L283" s="154"/>
      <c r="M283" s="159"/>
      <c r="T283" s="160"/>
      <c r="AT283" s="155" t="s">
        <v>182</v>
      </c>
      <c r="AU283" s="155" t="s">
        <v>98</v>
      </c>
      <c r="AV283" s="12" t="s">
        <v>98</v>
      </c>
      <c r="AW283" s="12" t="s">
        <v>40</v>
      </c>
      <c r="AX283" s="12" t="s">
        <v>85</v>
      </c>
      <c r="AY283" s="155" t="s">
        <v>171</v>
      </c>
    </row>
    <row r="284" spans="2:65" s="12" customFormat="1">
      <c r="B284" s="154"/>
      <c r="D284" s="150" t="s">
        <v>182</v>
      </c>
      <c r="E284" s="155" t="s">
        <v>1</v>
      </c>
      <c r="F284" s="156" t="s">
        <v>853</v>
      </c>
      <c r="H284" s="157">
        <v>3.3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85</v>
      </c>
      <c r="AY284" s="155" t="s">
        <v>171</v>
      </c>
    </row>
    <row r="285" spans="2:65" s="15" customFormat="1">
      <c r="B285" s="188"/>
      <c r="D285" s="150" t="s">
        <v>182</v>
      </c>
      <c r="E285" s="189" t="s">
        <v>1</v>
      </c>
      <c r="F285" s="190" t="s">
        <v>808</v>
      </c>
      <c r="H285" s="191">
        <v>7.7</v>
      </c>
      <c r="I285" s="192"/>
      <c r="L285" s="188"/>
      <c r="M285" s="193"/>
      <c r="T285" s="194"/>
      <c r="AT285" s="189" t="s">
        <v>182</v>
      </c>
      <c r="AU285" s="189" t="s">
        <v>98</v>
      </c>
      <c r="AV285" s="15" t="s">
        <v>190</v>
      </c>
      <c r="AW285" s="15" t="s">
        <v>40</v>
      </c>
      <c r="AX285" s="15" t="s">
        <v>85</v>
      </c>
      <c r="AY285" s="189" t="s">
        <v>171</v>
      </c>
    </row>
    <row r="286" spans="2:65" s="14" customFormat="1">
      <c r="B286" s="182"/>
      <c r="D286" s="150" t="s">
        <v>182</v>
      </c>
      <c r="E286" s="183" t="s">
        <v>1</v>
      </c>
      <c r="F286" s="184" t="s">
        <v>846</v>
      </c>
      <c r="H286" s="183" t="s">
        <v>1</v>
      </c>
      <c r="I286" s="185"/>
      <c r="L286" s="182"/>
      <c r="M286" s="186"/>
      <c r="T286" s="187"/>
      <c r="AT286" s="183" t="s">
        <v>182</v>
      </c>
      <c r="AU286" s="183" t="s">
        <v>98</v>
      </c>
      <c r="AV286" s="14" t="s">
        <v>92</v>
      </c>
      <c r="AW286" s="14" t="s">
        <v>40</v>
      </c>
      <c r="AX286" s="14" t="s">
        <v>85</v>
      </c>
      <c r="AY286" s="183" t="s">
        <v>171</v>
      </c>
    </row>
    <row r="287" spans="2:65" s="12" customFormat="1">
      <c r="B287" s="154"/>
      <c r="D287" s="150" t="s">
        <v>182</v>
      </c>
      <c r="E287" s="155" t="s">
        <v>1</v>
      </c>
      <c r="F287" s="156" t="s">
        <v>854</v>
      </c>
      <c r="H287" s="157">
        <v>1.1000000000000001</v>
      </c>
      <c r="I287" s="158"/>
      <c r="L287" s="154"/>
      <c r="M287" s="159"/>
      <c r="T287" s="160"/>
      <c r="AT287" s="155" t="s">
        <v>182</v>
      </c>
      <c r="AU287" s="155" t="s">
        <v>98</v>
      </c>
      <c r="AV287" s="12" t="s">
        <v>98</v>
      </c>
      <c r="AW287" s="12" t="s">
        <v>40</v>
      </c>
      <c r="AX287" s="12" t="s">
        <v>85</v>
      </c>
      <c r="AY287" s="155" t="s">
        <v>171</v>
      </c>
    </row>
    <row r="288" spans="2:65" s="15" customFormat="1">
      <c r="B288" s="188"/>
      <c r="D288" s="150" t="s">
        <v>182</v>
      </c>
      <c r="E288" s="189" t="s">
        <v>1</v>
      </c>
      <c r="F288" s="190" t="s">
        <v>808</v>
      </c>
      <c r="H288" s="191">
        <v>1.1000000000000001</v>
      </c>
      <c r="I288" s="192"/>
      <c r="L288" s="188"/>
      <c r="M288" s="193"/>
      <c r="T288" s="194"/>
      <c r="AT288" s="189" t="s">
        <v>182</v>
      </c>
      <c r="AU288" s="189" t="s">
        <v>98</v>
      </c>
      <c r="AV288" s="15" t="s">
        <v>190</v>
      </c>
      <c r="AW288" s="15" t="s">
        <v>40</v>
      </c>
      <c r="AX288" s="15" t="s">
        <v>85</v>
      </c>
      <c r="AY288" s="189" t="s">
        <v>171</v>
      </c>
    </row>
    <row r="289" spans="2:65" s="14" customFormat="1">
      <c r="B289" s="182"/>
      <c r="D289" s="150" t="s">
        <v>182</v>
      </c>
      <c r="E289" s="183" t="s">
        <v>1</v>
      </c>
      <c r="F289" s="184" t="s">
        <v>855</v>
      </c>
      <c r="H289" s="183" t="s">
        <v>1</v>
      </c>
      <c r="I289" s="185"/>
      <c r="L289" s="182"/>
      <c r="M289" s="186"/>
      <c r="T289" s="187"/>
      <c r="AT289" s="183" t="s">
        <v>182</v>
      </c>
      <c r="AU289" s="183" t="s">
        <v>98</v>
      </c>
      <c r="AV289" s="14" t="s">
        <v>92</v>
      </c>
      <c r="AW289" s="14" t="s">
        <v>40</v>
      </c>
      <c r="AX289" s="14" t="s">
        <v>85</v>
      </c>
      <c r="AY289" s="183" t="s">
        <v>171</v>
      </c>
    </row>
    <row r="290" spans="2:65" s="12" customFormat="1">
      <c r="B290" s="154"/>
      <c r="D290" s="150" t="s">
        <v>182</v>
      </c>
      <c r="E290" s="155" t="s">
        <v>1</v>
      </c>
      <c r="F290" s="156" t="s">
        <v>856</v>
      </c>
      <c r="H290" s="157">
        <v>2.4</v>
      </c>
      <c r="I290" s="158"/>
      <c r="L290" s="154"/>
      <c r="M290" s="159"/>
      <c r="T290" s="160"/>
      <c r="AT290" s="155" t="s">
        <v>182</v>
      </c>
      <c r="AU290" s="155" t="s">
        <v>98</v>
      </c>
      <c r="AV290" s="12" t="s">
        <v>98</v>
      </c>
      <c r="AW290" s="12" t="s">
        <v>40</v>
      </c>
      <c r="AX290" s="12" t="s">
        <v>85</v>
      </c>
      <c r="AY290" s="155" t="s">
        <v>171</v>
      </c>
    </row>
    <row r="291" spans="2:65" s="12" customFormat="1">
      <c r="B291" s="154"/>
      <c r="D291" s="150" t="s">
        <v>182</v>
      </c>
      <c r="E291" s="155" t="s">
        <v>1</v>
      </c>
      <c r="F291" s="156" t="s">
        <v>857</v>
      </c>
      <c r="H291" s="157">
        <v>23.2</v>
      </c>
      <c r="I291" s="158"/>
      <c r="L291" s="154"/>
      <c r="M291" s="159"/>
      <c r="T291" s="160"/>
      <c r="AT291" s="155" t="s">
        <v>182</v>
      </c>
      <c r="AU291" s="155" t="s">
        <v>98</v>
      </c>
      <c r="AV291" s="12" t="s">
        <v>98</v>
      </c>
      <c r="AW291" s="12" t="s">
        <v>40</v>
      </c>
      <c r="AX291" s="12" t="s">
        <v>85</v>
      </c>
      <c r="AY291" s="155" t="s">
        <v>171</v>
      </c>
    </row>
    <row r="292" spans="2:65" s="12" customFormat="1">
      <c r="B292" s="154"/>
      <c r="D292" s="150" t="s">
        <v>182</v>
      </c>
      <c r="E292" s="155" t="s">
        <v>1</v>
      </c>
      <c r="F292" s="156" t="s">
        <v>858</v>
      </c>
      <c r="H292" s="157">
        <v>16.8</v>
      </c>
      <c r="I292" s="158"/>
      <c r="L292" s="154"/>
      <c r="M292" s="159"/>
      <c r="T292" s="160"/>
      <c r="AT292" s="155" t="s">
        <v>182</v>
      </c>
      <c r="AU292" s="155" t="s">
        <v>98</v>
      </c>
      <c r="AV292" s="12" t="s">
        <v>98</v>
      </c>
      <c r="AW292" s="12" t="s">
        <v>40</v>
      </c>
      <c r="AX292" s="12" t="s">
        <v>85</v>
      </c>
      <c r="AY292" s="155" t="s">
        <v>171</v>
      </c>
    </row>
    <row r="293" spans="2:65" s="12" customFormat="1">
      <c r="B293" s="154"/>
      <c r="D293" s="150" t="s">
        <v>182</v>
      </c>
      <c r="E293" s="155" t="s">
        <v>1</v>
      </c>
      <c r="F293" s="156" t="s">
        <v>859</v>
      </c>
      <c r="H293" s="157">
        <v>4.8</v>
      </c>
      <c r="I293" s="158"/>
      <c r="L293" s="154"/>
      <c r="M293" s="159"/>
      <c r="T293" s="160"/>
      <c r="AT293" s="155" t="s">
        <v>182</v>
      </c>
      <c r="AU293" s="155" t="s">
        <v>98</v>
      </c>
      <c r="AV293" s="12" t="s">
        <v>98</v>
      </c>
      <c r="AW293" s="12" t="s">
        <v>40</v>
      </c>
      <c r="AX293" s="12" t="s">
        <v>85</v>
      </c>
      <c r="AY293" s="155" t="s">
        <v>171</v>
      </c>
    </row>
    <row r="294" spans="2:65" s="15" customFormat="1">
      <c r="B294" s="188"/>
      <c r="D294" s="150" t="s">
        <v>182</v>
      </c>
      <c r="E294" s="189" t="s">
        <v>1</v>
      </c>
      <c r="F294" s="190" t="s">
        <v>808</v>
      </c>
      <c r="H294" s="191">
        <v>47.199999999999996</v>
      </c>
      <c r="I294" s="192"/>
      <c r="L294" s="188"/>
      <c r="M294" s="193"/>
      <c r="T294" s="194"/>
      <c r="AT294" s="189" t="s">
        <v>182</v>
      </c>
      <c r="AU294" s="189" t="s">
        <v>98</v>
      </c>
      <c r="AV294" s="15" t="s">
        <v>190</v>
      </c>
      <c r="AW294" s="15" t="s">
        <v>40</v>
      </c>
      <c r="AX294" s="15" t="s">
        <v>85</v>
      </c>
      <c r="AY294" s="189" t="s">
        <v>171</v>
      </c>
    </row>
    <row r="295" spans="2:65" s="13" customFormat="1">
      <c r="B295" s="172"/>
      <c r="D295" s="150" t="s">
        <v>182</v>
      </c>
      <c r="E295" s="173" t="s">
        <v>1</v>
      </c>
      <c r="F295" s="174" t="s">
        <v>546</v>
      </c>
      <c r="H295" s="175">
        <v>62.7</v>
      </c>
      <c r="I295" s="176"/>
      <c r="L295" s="172"/>
      <c r="M295" s="177"/>
      <c r="T295" s="178"/>
      <c r="AT295" s="173" t="s">
        <v>182</v>
      </c>
      <c r="AU295" s="173" t="s">
        <v>98</v>
      </c>
      <c r="AV295" s="13" t="s">
        <v>178</v>
      </c>
      <c r="AW295" s="13" t="s">
        <v>40</v>
      </c>
      <c r="AX295" s="13" t="s">
        <v>92</v>
      </c>
      <c r="AY295" s="173" t="s">
        <v>171</v>
      </c>
    </row>
    <row r="296" spans="2:65" s="1" customFormat="1" ht="24.15" customHeight="1">
      <c r="B296" s="33"/>
      <c r="C296" s="137" t="s">
        <v>289</v>
      </c>
      <c r="D296" s="137" t="s">
        <v>173</v>
      </c>
      <c r="E296" s="138" t="s">
        <v>860</v>
      </c>
      <c r="F296" s="139" t="s">
        <v>861</v>
      </c>
      <c r="G296" s="140" t="s">
        <v>382</v>
      </c>
      <c r="H296" s="141">
        <v>1</v>
      </c>
      <c r="I296" s="142"/>
      <c r="J296" s="143">
        <f>ROUND(I296*H296,2)</f>
        <v>0</v>
      </c>
      <c r="K296" s="139" t="s">
        <v>177</v>
      </c>
      <c r="L296" s="33"/>
      <c r="M296" s="144" t="s">
        <v>1</v>
      </c>
      <c r="N296" s="145" t="s">
        <v>50</v>
      </c>
      <c r="P296" s="146">
        <f>O296*H296</f>
        <v>0</v>
      </c>
      <c r="Q296" s="146">
        <v>6.4999999999999997E-4</v>
      </c>
      <c r="R296" s="146">
        <f>Q296*H296</f>
        <v>6.4999999999999997E-4</v>
      </c>
      <c r="S296" s="146">
        <v>0</v>
      </c>
      <c r="T296" s="147">
        <f>S296*H296</f>
        <v>0</v>
      </c>
      <c r="AR296" s="148" t="s">
        <v>178</v>
      </c>
      <c r="AT296" s="148" t="s">
        <v>173</v>
      </c>
      <c r="AU296" s="148" t="s">
        <v>98</v>
      </c>
      <c r="AY296" s="17" t="s">
        <v>171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92</v>
      </c>
      <c r="BK296" s="149">
        <f>ROUND(I296*H296,2)</f>
        <v>0</v>
      </c>
      <c r="BL296" s="17" t="s">
        <v>178</v>
      </c>
      <c r="BM296" s="148" t="s">
        <v>862</v>
      </c>
    </row>
    <row r="297" spans="2:65" s="1" customFormat="1" ht="19.2">
      <c r="B297" s="33"/>
      <c r="D297" s="150" t="s">
        <v>180</v>
      </c>
      <c r="F297" s="151" t="s">
        <v>863</v>
      </c>
      <c r="I297" s="152"/>
      <c r="L297" s="33"/>
      <c r="M297" s="153"/>
      <c r="T297" s="57"/>
      <c r="AT297" s="17" t="s">
        <v>180</v>
      </c>
      <c r="AU297" s="17" t="s">
        <v>98</v>
      </c>
    </row>
    <row r="298" spans="2:65" s="12" customFormat="1">
      <c r="B298" s="154"/>
      <c r="D298" s="150" t="s">
        <v>182</v>
      </c>
      <c r="E298" s="155" t="s">
        <v>1</v>
      </c>
      <c r="F298" s="156" t="s">
        <v>864</v>
      </c>
      <c r="H298" s="157">
        <v>1</v>
      </c>
      <c r="I298" s="158"/>
      <c r="L298" s="154"/>
      <c r="M298" s="159"/>
      <c r="T298" s="160"/>
      <c r="AT298" s="155" t="s">
        <v>182</v>
      </c>
      <c r="AU298" s="155" t="s">
        <v>98</v>
      </c>
      <c r="AV298" s="12" t="s">
        <v>98</v>
      </c>
      <c r="AW298" s="12" t="s">
        <v>40</v>
      </c>
      <c r="AX298" s="12" t="s">
        <v>85</v>
      </c>
      <c r="AY298" s="155" t="s">
        <v>171</v>
      </c>
    </row>
    <row r="299" spans="2:65" s="13" customFormat="1">
      <c r="B299" s="172"/>
      <c r="D299" s="150" t="s">
        <v>182</v>
      </c>
      <c r="E299" s="173" t="s">
        <v>1</v>
      </c>
      <c r="F299" s="174" t="s">
        <v>546</v>
      </c>
      <c r="H299" s="175">
        <v>1</v>
      </c>
      <c r="I299" s="176"/>
      <c r="L299" s="172"/>
      <c r="M299" s="177"/>
      <c r="T299" s="178"/>
      <c r="AT299" s="173" t="s">
        <v>182</v>
      </c>
      <c r="AU299" s="173" t="s">
        <v>98</v>
      </c>
      <c r="AV299" s="13" t="s">
        <v>178</v>
      </c>
      <c r="AW299" s="13" t="s">
        <v>40</v>
      </c>
      <c r="AX299" s="13" t="s">
        <v>92</v>
      </c>
      <c r="AY299" s="173" t="s">
        <v>171</v>
      </c>
    </row>
    <row r="300" spans="2:65" s="1" customFormat="1" ht="24.15" customHeight="1">
      <c r="B300" s="33"/>
      <c r="C300" s="137" t="s">
        <v>7</v>
      </c>
      <c r="D300" s="137" t="s">
        <v>173</v>
      </c>
      <c r="E300" s="138" t="s">
        <v>865</v>
      </c>
      <c r="F300" s="139" t="s">
        <v>866</v>
      </c>
      <c r="G300" s="140" t="s">
        <v>382</v>
      </c>
      <c r="H300" s="141">
        <v>1</v>
      </c>
      <c r="I300" s="142"/>
      <c r="J300" s="143">
        <f>ROUND(I300*H300,2)</f>
        <v>0</v>
      </c>
      <c r="K300" s="139" t="s">
        <v>177</v>
      </c>
      <c r="L300" s="33"/>
      <c r="M300" s="144" t="s">
        <v>1</v>
      </c>
      <c r="N300" s="145" t="s">
        <v>50</v>
      </c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AR300" s="148" t="s">
        <v>178</v>
      </c>
      <c r="AT300" s="148" t="s">
        <v>173</v>
      </c>
      <c r="AU300" s="148" t="s">
        <v>98</v>
      </c>
      <c r="AY300" s="17" t="s">
        <v>171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92</v>
      </c>
      <c r="BK300" s="149">
        <f>ROUND(I300*H300,2)</f>
        <v>0</v>
      </c>
      <c r="BL300" s="17" t="s">
        <v>178</v>
      </c>
      <c r="BM300" s="148" t="s">
        <v>867</v>
      </c>
    </row>
    <row r="301" spans="2:65" s="1" customFormat="1" ht="28.8">
      <c r="B301" s="33"/>
      <c r="D301" s="150" t="s">
        <v>180</v>
      </c>
      <c r="F301" s="151" t="s">
        <v>868</v>
      </c>
      <c r="I301" s="152"/>
      <c r="L301" s="33"/>
      <c r="M301" s="153"/>
      <c r="T301" s="57"/>
      <c r="AT301" s="17" t="s">
        <v>180</v>
      </c>
      <c r="AU301" s="17" t="s">
        <v>98</v>
      </c>
    </row>
    <row r="302" spans="2:65" s="12" customFormat="1">
      <c r="B302" s="154"/>
      <c r="D302" s="150" t="s">
        <v>182</v>
      </c>
      <c r="E302" s="155" t="s">
        <v>1</v>
      </c>
      <c r="F302" s="156" t="s">
        <v>864</v>
      </c>
      <c r="H302" s="157">
        <v>1</v>
      </c>
      <c r="I302" s="158"/>
      <c r="L302" s="154"/>
      <c r="M302" s="159"/>
      <c r="T302" s="160"/>
      <c r="AT302" s="155" t="s">
        <v>182</v>
      </c>
      <c r="AU302" s="155" t="s">
        <v>98</v>
      </c>
      <c r="AV302" s="12" t="s">
        <v>98</v>
      </c>
      <c r="AW302" s="12" t="s">
        <v>40</v>
      </c>
      <c r="AX302" s="12" t="s">
        <v>85</v>
      </c>
      <c r="AY302" s="155" t="s">
        <v>171</v>
      </c>
    </row>
    <row r="303" spans="2:65" s="13" customFormat="1">
      <c r="B303" s="172"/>
      <c r="D303" s="150" t="s">
        <v>182</v>
      </c>
      <c r="E303" s="173" t="s">
        <v>1</v>
      </c>
      <c r="F303" s="174" t="s">
        <v>546</v>
      </c>
      <c r="H303" s="175">
        <v>1</v>
      </c>
      <c r="I303" s="176"/>
      <c r="L303" s="172"/>
      <c r="M303" s="177"/>
      <c r="T303" s="178"/>
      <c r="AT303" s="173" t="s">
        <v>182</v>
      </c>
      <c r="AU303" s="173" t="s">
        <v>98</v>
      </c>
      <c r="AV303" s="13" t="s">
        <v>178</v>
      </c>
      <c r="AW303" s="13" t="s">
        <v>40</v>
      </c>
      <c r="AX303" s="13" t="s">
        <v>92</v>
      </c>
      <c r="AY303" s="173" t="s">
        <v>171</v>
      </c>
    </row>
    <row r="304" spans="2:65" s="1" customFormat="1" ht="33" customHeight="1">
      <c r="B304" s="33"/>
      <c r="C304" s="137" t="s">
        <v>301</v>
      </c>
      <c r="D304" s="137" t="s">
        <v>173</v>
      </c>
      <c r="E304" s="138" t="s">
        <v>869</v>
      </c>
      <c r="F304" s="139" t="s">
        <v>870</v>
      </c>
      <c r="G304" s="140" t="s">
        <v>197</v>
      </c>
      <c r="H304" s="141">
        <v>45</v>
      </c>
      <c r="I304" s="142"/>
      <c r="J304" s="143">
        <f>ROUND(I304*H304,2)</f>
        <v>0</v>
      </c>
      <c r="K304" s="139" t="s">
        <v>177</v>
      </c>
      <c r="L304" s="33"/>
      <c r="M304" s="144" t="s">
        <v>1</v>
      </c>
      <c r="N304" s="145" t="s">
        <v>50</v>
      </c>
      <c r="P304" s="146">
        <f>O304*H304</f>
        <v>0</v>
      </c>
      <c r="Q304" s="146">
        <v>1.4999999999999999E-4</v>
      </c>
      <c r="R304" s="146">
        <f>Q304*H304</f>
        <v>6.7499999999999991E-3</v>
      </c>
      <c r="S304" s="146">
        <v>0</v>
      </c>
      <c r="T304" s="147">
        <f>S304*H304</f>
        <v>0</v>
      </c>
      <c r="AR304" s="148" t="s">
        <v>178</v>
      </c>
      <c r="AT304" s="148" t="s">
        <v>173</v>
      </c>
      <c r="AU304" s="148" t="s">
        <v>98</v>
      </c>
      <c r="AY304" s="17" t="s">
        <v>171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7" t="s">
        <v>92</v>
      </c>
      <c r="BK304" s="149">
        <f>ROUND(I304*H304,2)</f>
        <v>0</v>
      </c>
      <c r="BL304" s="17" t="s">
        <v>178</v>
      </c>
      <c r="BM304" s="148" t="s">
        <v>871</v>
      </c>
    </row>
    <row r="305" spans="2:65" s="1" customFormat="1" ht="28.8">
      <c r="B305" s="33"/>
      <c r="D305" s="150" t="s">
        <v>180</v>
      </c>
      <c r="F305" s="151" t="s">
        <v>872</v>
      </c>
      <c r="I305" s="152"/>
      <c r="L305" s="33"/>
      <c r="M305" s="153"/>
      <c r="T305" s="57"/>
      <c r="AT305" s="17" t="s">
        <v>180</v>
      </c>
      <c r="AU305" s="17" t="s">
        <v>98</v>
      </c>
    </row>
    <row r="306" spans="2:65" s="12" customFormat="1">
      <c r="B306" s="154"/>
      <c r="D306" s="150" t="s">
        <v>182</v>
      </c>
      <c r="E306" s="155" t="s">
        <v>1</v>
      </c>
      <c r="F306" s="156" t="s">
        <v>873</v>
      </c>
      <c r="H306" s="157">
        <v>45</v>
      </c>
      <c r="I306" s="158"/>
      <c r="L306" s="154"/>
      <c r="M306" s="159"/>
      <c r="T306" s="160"/>
      <c r="AT306" s="155" t="s">
        <v>182</v>
      </c>
      <c r="AU306" s="155" t="s">
        <v>98</v>
      </c>
      <c r="AV306" s="12" t="s">
        <v>98</v>
      </c>
      <c r="AW306" s="12" t="s">
        <v>40</v>
      </c>
      <c r="AX306" s="12" t="s">
        <v>85</v>
      </c>
      <c r="AY306" s="155" t="s">
        <v>171</v>
      </c>
    </row>
    <row r="307" spans="2:65" s="13" customFormat="1">
      <c r="B307" s="172"/>
      <c r="D307" s="150" t="s">
        <v>182</v>
      </c>
      <c r="E307" s="173" t="s">
        <v>1</v>
      </c>
      <c r="F307" s="174" t="s">
        <v>546</v>
      </c>
      <c r="H307" s="175">
        <v>45</v>
      </c>
      <c r="I307" s="176"/>
      <c r="L307" s="172"/>
      <c r="M307" s="177"/>
      <c r="T307" s="178"/>
      <c r="AT307" s="173" t="s">
        <v>182</v>
      </c>
      <c r="AU307" s="173" t="s">
        <v>98</v>
      </c>
      <c r="AV307" s="13" t="s">
        <v>178</v>
      </c>
      <c r="AW307" s="13" t="s">
        <v>40</v>
      </c>
      <c r="AX307" s="13" t="s">
        <v>92</v>
      </c>
      <c r="AY307" s="173" t="s">
        <v>171</v>
      </c>
    </row>
    <row r="308" spans="2:65" s="1" customFormat="1" ht="33" customHeight="1">
      <c r="B308" s="33"/>
      <c r="C308" s="137" t="s">
        <v>308</v>
      </c>
      <c r="D308" s="137" t="s">
        <v>173</v>
      </c>
      <c r="E308" s="138" t="s">
        <v>874</v>
      </c>
      <c r="F308" s="139" t="s">
        <v>875</v>
      </c>
      <c r="G308" s="140" t="s">
        <v>197</v>
      </c>
      <c r="H308" s="141">
        <v>45</v>
      </c>
      <c r="I308" s="142"/>
      <c r="J308" s="143">
        <f>ROUND(I308*H308,2)</f>
        <v>0</v>
      </c>
      <c r="K308" s="139" t="s">
        <v>177</v>
      </c>
      <c r="L308" s="33"/>
      <c r="M308" s="144" t="s">
        <v>1</v>
      </c>
      <c r="N308" s="145" t="s">
        <v>50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178</v>
      </c>
      <c r="AT308" s="148" t="s">
        <v>173</v>
      </c>
      <c r="AU308" s="148" t="s">
        <v>98</v>
      </c>
      <c r="AY308" s="17" t="s">
        <v>171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92</v>
      </c>
      <c r="BK308" s="149">
        <f>ROUND(I308*H308,2)</f>
        <v>0</v>
      </c>
      <c r="BL308" s="17" t="s">
        <v>178</v>
      </c>
      <c r="BM308" s="148" t="s">
        <v>876</v>
      </c>
    </row>
    <row r="309" spans="2:65" s="1" customFormat="1" ht="28.8">
      <c r="B309" s="33"/>
      <c r="D309" s="150" t="s">
        <v>180</v>
      </c>
      <c r="F309" s="151" t="s">
        <v>877</v>
      </c>
      <c r="I309" s="152"/>
      <c r="L309" s="33"/>
      <c r="M309" s="153"/>
      <c r="T309" s="57"/>
      <c r="AT309" s="17" t="s">
        <v>180</v>
      </c>
      <c r="AU309" s="17" t="s">
        <v>98</v>
      </c>
    </row>
    <row r="310" spans="2:65" s="12" customFormat="1">
      <c r="B310" s="154"/>
      <c r="D310" s="150" t="s">
        <v>182</v>
      </c>
      <c r="E310" s="155" t="s">
        <v>1</v>
      </c>
      <c r="F310" s="156" t="s">
        <v>873</v>
      </c>
      <c r="H310" s="157">
        <v>45</v>
      </c>
      <c r="I310" s="158"/>
      <c r="L310" s="154"/>
      <c r="M310" s="159"/>
      <c r="T310" s="160"/>
      <c r="AT310" s="155" t="s">
        <v>182</v>
      </c>
      <c r="AU310" s="155" t="s">
        <v>98</v>
      </c>
      <c r="AV310" s="12" t="s">
        <v>98</v>
      </c>
      <c r="AW310" s="12" t="s">
        <v>40</v>
      </c>
      <c r="AX310" s="12" t="s">
        <v>85</v>
      </c>
      <c r="AY310" s="155" t="s">
        <v>171</v>
      </c>
    </row>
    <row r="311" spans="2:65" s="13" customFormat="1">
      <c r="B311" s="172"/>
      <c r="D311" s="150" t="s">
        <v>182</v>
      </c>
      <c r="E311" s="173" t="s">
        <v>1</v>
      </c>
      <c r="F311" s="174" t="s">
        <v>546</v>
      </c>
      <c r="H311" s="175">
        <v>45</v>
      </c>
      <c r="I311" s="176"/>
      <c r="L311" s="172"/>
      <c r="M311" s="177"/>
      <c r="T311" s="178"/>
      <c r="AT311" s="173" t="s">
        <v>182</v>
      </c>
      <c r="AU311" s="173" t="s">
        <v>98</v>
      </c>
      <c r="AV311" s="13" t="s">
        <v>178</v>
      </c>
      <c r="AW311" s="13" t="s">
        <v>40</v>
      </c>
      <c r="AX311" s="13" t="s">
        <v>92</v>
      </c>
      <c r="AY311" s="173" t="s">
        <v>171</v>
      </c>
    </row>
    <row r="312" spans="2:65" s="1" customFormat="1" ht="24.15" customHeight="1">
      <c r="B312" s="33"/>
      <c r="C312" s="137" t="s">
        <v>311</v>
      </c>
      <c r="D312" s="137" t="s">
        <v>173</v>
      </c>
      <c r="E312" s="138" t="s">
        <v>878</v>
      </c>
      <c r="F312" s="139" t="s">
        <v>879</v>
      </c>
      <c r="G312" s="140" t="s">
        <v>197</v>
      </c>
      <c r="H312" s="141">
        <v>176</v>
      </c>
      <c r="I312" s="142"/>
      <c r="J312" s="143">
        <f>ROUND(I312*H312,2)</f>
        <v>0</v>
      </c>
      <c r="K312" s="139" t="s">
        <v>177</v>
      </c>
      <c r="L312" s="33"/>
      <c r="M312" s="144" t="s">
        <v>1</v>
      </c>
      <c r="N312" s="145" t="s">
        <v>50</v>
      </c>
      <c r="P312" s="146">
        <f>O312*H312</f>
        <v>0</v>
      </c>
      <c r="Q312" s="146">
        <v>4.6999999999999999E-4</v>
      </c>
      <c r="R312" s="146">
        <f>Q312*H312</f>
        <v>8.2720000000000002E-2</v>
      </c>
      <c r="S312" s="146">
        <v>0</v>
      </c>
      <c r="T312" s="147">
        <f>S312*H312</f>
        <v>0</v>
      </c>
      <c r="AR312" s="148" t="s">
        <v>178</v>
      </c>
      <c r="AT312" s="148" t="s">
        <v>173</v>
      </c>
      <c r="AU312" s="148" t="s">
        <v>98</v>
      </c>
      <c r="AY312" s="17" t="s">
        <v>171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7" t="s">
        <v>92</v>
      </c>
      <c r="BK312" s="149">
        <f>ROUND(I312*H312,2)</f>
        <v>0</v>
      </c>
      <c r="BL312" s="17" t="s">
        <v>178</v>
      </c>
      <c r="BM312" s="148" t="s">
        <v>880</v>
      </c>
    </row>
    <row r="313" spans="2:65" s="1" customFormat="1" ht="19.2">
      <c r="B313" s="33"/>
      <c r="D313" s="150" t="s">
        <v>180</v>
      </c>
      <c r="F313" s="151" t="s">
        <v>881</v>
      </c>
      <c r="I313" s="152"/>
      <c r="L313" s="33"/>
      <c r="M313" s="153"/>
      <c r="T313" s="57"/>
      <c r="AT313" s="17" t="s">
        <v>180</v>
      </c>
      <c r="AU313" s="17" t="s">
        <v>98</v>
      </c>
    </row>
    <row r="314" spans="2:65" s="12" customFormat="1" ht="20.399999999999999">
      <c r="B314" s="154"/>
      <c r="D314" s="150" t="s">
        <v>182</v>
      </c>
      <c r="E314" s="155" t="s">
        <v>1</v>
      </c>
      <c r="F314" s="156" t="s">
        <v>882</v>
      </c>
      <c r="H314" s="157">
        <v>176</v>
      </c>
      <c r="I314" s="158"/>
      <c r="L314" s="154"/>
      <c r="M314" s="159"/>
      <c r="T314" s="160"/>
      <c r="AT314" s="155" t="s">
        <v>182</v>
      </c>
      <c r="AU314" s="155" t="s">
        <v>98</v>
      </c>
      <c r="AV314" s="12" t="s">
        <v>98</v>
      </c>
      <c r="AW314" s="12" t="s">
        <v>40</v>
      </c>
      <c r="AX314" s="12" t="s">
        <v>85</v>
      </c>
      <c r="AY314" s="155" t="s">
        <v>171</v>
      </c>
    </row>
    <row r="315" spans="2:65" s="13" customFormat="1">
      <c r="B315" s="172"/>
      <c r="D315" s="150" t="s">
        <v>182</v>
      </c>
      <c r="E315" s="173" t="s">
        <v>1</v>
      </c>
      <c r="F315" s="174" t="s">
        <v>546</v>
      </c>
      <c r="H315" s="175">
        <v>176</v>
      </c>
      <c r="I315" s="176"/>
      <c r="L315" s="172"/>
      <c r="M315" s="177"/>
      <c r="T315" s="178"/>
      <c r="AT315" s="173" t="s">
        <v>182</v>
      </c>
      <c r="AU315" s="173" t="s">
        <v>98</v>
      </c>
      <c r="AV315" s="13" t="s">
        <v>178</v>
      </c>
      <c r="AW315" s="13" t="s">
        <v>40</v>
      </c>
      <c r="AX315" s="13" t="s">
        <v>92</v>
      </c>
      <c r="AY315" s="173" t="s">
        <v>171</v>
      </c>
    </row>
    <row r="316" spans="2:65" s="1" customFormat="1" ht="24.15" customHeight="1">
      <c r="B316" s="33"/>
      <c r="C316" s="137" t="s">
        <v>318</v>
      </c>
      <c r="D316" s="137" t="s">
        <v>173</v>
      </c>
      <c r="E316" s="138" t="s">
        <v>883</v>
      </c>
      <c r="F316" s="139" t="s">
        <v>884</v>
      </c>
      <c r="G316" s="140" t="s">
        <v>197</v>
      </c>
      <c r="H316" s="141">
        <v>176</v>
      </c>
      <c r="I316" s="142"/>
      <c r="J316" s="143">
        <f>ROUND(I316*H316,2)</f>
        <v>0</v>
      </c>
      <c r="K316" s="139" t="s">
        <v>177</v>
      </c>
      <c r="L316" s="33"/>
      <c r="M316" s="144" t="s">
        <v>1</v>
      </c>
      <c r="N316" s="145" t="s">
        <v>50</v>
      </c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AR316" s="148" t="s">
        <v>178</v>
      </c>
      <c r="AT316" s="148" t="s">
        <v>173</v>
      </c>
      <c r="AU316" s="148" t="s">
        <v>98</v>
      </c>
      <c r="AY316" s="17" t="s">
        <v>171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92</v>
      </c>
      <c r="BK316" s="149">
        <f>ROUND(I316*H316,2)</f>
        <v>0</v>
      </c>
      <c r="BL316" s="17" t="s">
        <v>178</v>
      </c>
      <c r="BM316" s="148" t="s">
        <v>885</v>
      </c>
    </row>
    <row r="317" spans="2:65" s="1" customFormat="1" ht="19.2">
      <c r="B317" s="33"/>
      <c r="D317" s="150" t="s">
        <v>180</v>
      </c>
      <c r="F317" s="151" t="s">
        <v>886</v>
      </c>
      <c r="I317" s="152"/>
      <c r="L317" s="33"/>
      <c r="M317" s="153"/>
      <c r="T317" s="57"/>
      <c r="AT317" s="17" t="s">
        <v>180</v>
      </c>
      <c r="AU317" s="17" t="s">
        <v>98</v>
      </c>
    </row>
    <row r="318" spans="2:65" s="12" customFormat="1" ht="20.399999999999999">
      <c r="B318" s="154"/>
      <c r="D318" s="150" t="s">
        <v>182</v>
      </c>
      <c r="E318" s="155" t="s">
        <v>1</v>
      </c>
      <c r="F318" s="156" t="s">
        <v>882</v>
      </c>
      <c r="H318" s="157">
        <v>176</v>
      </c>
      <c r="I318" s="158"/>
      <c r="L318" s="154"/>
      <c r="M318" s="159"/>
      <c r="T318" s="160"/>
      <c r="AT318" s="155" t="s">
        <v>182</v>
      </c>
      <c r="AU318" s="155" t="s">
        <v>98</v>
      </c>
      <c r="AV318" s="12" t="s">
        <v>98</v>
      </c>
      <c r="AW318" s="12" t="s">
        <v>40</v>
      </c>
      <c r="AX318" s="12" t="s">
        <v>85</v>
      </c>
      <c r="AY318" s="155" t="s">
        <v>171</v>
      </c>
    </row>
    <row r="319" spans="2:65" s="13" customFormat="1">
      <c r="B319" s="172"/>
      <c r="D319" s="150" t="s">
        <v>182</v>
      </c>
      <c r="E319" s="173" t="s">
        <v>1</v>
      </c>
      <c r="F319" s="174" t="s">
        <v>546</v>
      </c>
      <c r="H319" s="175">
        <v>176</v>
      </c>
      <c r="I319" s="176"/>
      <c r="L319" s="172"/>
      <c r="M319" s="177"/>
      <c r="T319" s="178"/>
      <c r="AT319" s="173" t="s">
        <v>182</v>
      </c>
      <c r="AU319" s="173" t="s">
        <v>98</v>
      </c>
      <c r="AV319" s="13" t="s">
        <v>178</v>
      </c>
      <c r="AW319" s="13" t="s">
        <v>40</v>
      </c>
      <c r="AX319" s="13" t="s">
        <v>92</v>
      </c>
      <c r="AY319" s="173" t="s">
        <v>171</v>
      </c>
    </row>
    <row r="320" spans="2:65" s="1" customFormat="1" ht="24.15" customHeight="1">
      <c r="B320" s="33"/>
      <c r="C320" s="137" t="s">
        <v>324</v>
      </c>
      <c r="D320" s="137" t="s">
        <v>173</v>
      </c>
      <c r="E320" s="138" t="s">
        <v>887</v>
      </c>
      <c r="F320" s="139" t="s">
        <v>888</v>
      </c>
      <c r="G320" s="140" t="s">
        <v>176</v>
      </c>
      <c r="H320" s="141">
        <v>1020</v>
      </c>
      <c r="I320" s="142"/>
      <c r="J320" s="143">
        <f>ROUND(I320*H320,2)</f>
        <v>0</v>
      </c>
      <c r="K320" s="139" t="s">
        <v>177</v>
      </c>
      <c r="L320" s="33"/>
      <c r="M320" s="144" t="s">
        <v>1</v>
      </c>
      <c r="N320" s="145" t="s">
        <v>50</v>
      </c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AR320" s="148" t="s">
        <v>178</v>
      </c>
      <c r="AT320" s="148" t="s">
        <v>173</v>
      </c>
      <c r="AU320" s="148" t="s">
        <v>98</v>
      </c>
      <c r="AY320" s="17" t="s">
        <v>171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7" t="s">
        <v>92</v>
      </c>
      <c r="BK320" s="149">
        <f>ROUND(I320*H320,2)</f>
        <v>0</v>
      </c>
      <c r="BL320" s="17" t="s">
        <v>178</v>
      </c>
      <c r="BM320" s="148" t="s">
        <v>889</v>
      </c>
    </row>
    <row r="321" spans="2:65" s="1" customFormat="1" ht="19.2">
      <c r="B321" s="33"/>
      <c r="D321" s="150" t="s">
        <v>180</v>
      </c>
      <c r="F321" s="151" t="s">
        <v>890</v>
      </c>
      <c r="I321" s="152"/>
      <c r="L321" s="33"/>
      <c r="M321" s="153"/>
      <c r="T321" s="57"/>
      <c r="AT321" s="17" t="s">
        <v>180</v>
      </c>
      <c r="AU321" s="17" t="s">
        <v>98</v>
      </c>
    </row>
    <row r="322" spans="2:65" s="12" customFormat="1">
      <c r="B322" s="154"/>
      <c r="D322" s="150" t="s">
        <v>182</v>
      </c>
      <c r="E322" s="155" t="s">
        <v>1</v>
      </c>
      <c r="F322" s="156" t="s">
        <v>891</v>
      </c>
      <c r="H322" s="157">
        <v>1020</v>
      </c>
      <c r="I322" s="158"/>
      <c r="L322" s="154"/>
      <c r="M322" s="159"/>
      <c r="T322" s="160"/>
      <c r="AT322" s="155" t="s">
        <v>182</v>
      </c>
      <c r="AU322" s="155" t="s">
        <v>98</v>
      </c>
      <c r="AV322" s="12" t="s">
        <v>98</v>
      </c>
      <c r="AW322" s="12" t="s">
        <v>40</v>
      </c>
      <c r="AX322" s="12" t="s">
        <v>85</v>
      </c>
      <c r="AY322" s="155" t="s">
        <v>171</v>
      </c>
    </row>
    <row r="323" spans="2:65" s="13" customFormat="1">
      <c r="B323" s="172"/>
      <c r="D323" s="150" t="s">
        <v>182</v>
      </c>
      <c r="E323" s="173" t="s">
        <v>1</v>
      </c>
      <c r="F323" s="174" t="s">
        <v>546</v>
      </c>
      <c r="H323" s="175">
        <v>1020</v>
      </c>
      <c r="I323" s="176"/>
      <c r="L323" s="172"/>
      <c r="M323" s="177"/>
      <c r="T323" s="178"/>
      <c r="AT323" s="173" t="s">
        <v>182</v>
      </c>
      <c r="AU323" s="173" t="s">
        <v>98</v>
      </c>
      <c r="AV323" s="13" t="s">
        <v>178</v>
      </c>
      <c r="AW323" s="13" t="s">
        <v>40</v>
      </c>
      <c r="AX323" s="13" t="s">
        <v>92</v>
      </c>
      <c r="AY323" s="173" t="s">
        <v>171</v>
      </c>
    </row>
    <row r="324" spans="2:65" s="1" customFormat="1" ht="33" customHeight="1">
      <c r="B324" s="33"/>
      <c r="C324" s="137" t="s">
        <v>329</v>
      </c>
      <c r="D324" s="137" t="s">
        <v>173</v>
      </c>
      <c r="E324" s="138" t="s">
        <v>892</v>
      </c>
      <c r="F324" s="139" t="s">
        <v>893</v>
      </c>
      <c r="G324" s="140" t="s">
        <v>215</v>
      </c>
      <c r="H324" s="141">
        <v>375.93700000000001</v>
      </c>
      <c r="I324" s="142"/>
      <c r="J324" s="143">
        <f>ROUND(I324*H324,2)</f>
        <v>0</v>
      </c>
      <c r="K324" s="139" t="s">
        <v>177</v>
      </c>
      <c r="L324" s="33"/>
      <c r="M324" s="144" t="s">
        <v>1</v>
      </c>
      <c r="N324" s="145" t="s">
        <v>50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178</v>
      </c>
      <c r="AT324" s="148" t="s">
        <v>173</v>
      </c>
      <c r="AU324" s="148" t="s">
        <v>98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92</v>
      </c>
      <c r="BK324" s="149">
        <f>ROUND(I324*H324,2)</f>
        <v>0</v>
      </c>
      <c r="BL324" s="17" t="s">
        <v>178</v>
      </c>
      <c r="BM324" s="148" t="s">
        <v>894</v>
      </c>
    </row>
    <row r="325" spans="2:65" s="1" customFormat="1" ht="28.8">
      <c r="B325" s="33"/>
      <c r="D325" s="150" t="s">
        <v>180</v>
      </c>
      <c r="F325" s="151" t="s">
        <v>895</v>
      </c>
      <c r="I325" s="152"/>
      <c r="L325" s="33"/>
      <c r="M325" s="153"/>
      <c r="T325" s="57"/>
      <c r="AT325" s="17" t="s">
        <v>180</v>
      </c>
      <c r="AU325" s="17" t="s">
        <v>98</v>
      </c>
    </row>
    <row r="326" spans="2:65" s="14" customFormat="1" ht="20.399999999999999">
      <c r="B326" s="182"/>
      <c r="D326" s="150" t="s">
        <v>182</v>
      </c>
      <c r="E326" s="183" t="s">
        <v>1</v>
      </c>
      <c r="F326" s="184" t="s">
        <v>896</v>
      </c>
      <c r="H326" s="183" t="s">
        <v>1</v>
      </c>
      <c r="I326" s="185"/>
      <c r="L326" s="182"/>
      <c r="M326" s="186"/>
      <c r="T326" s="187"/>
      <c r="AT326" s="183" t="s">
        <v>182</v>
      </c>
      <c r="AU326" s="183" t="s">
        <v>98</v>
      </c>
      <c r="AV326" s="14" t="s">
        <v>92</v>
      </c>
      <c r="AW326" s="14" t="s">
        <v>40</v>
      </c>
      <c r="AX326" s="14" t="s">
        <v>85</v>
      </c>
      <c r="AY326" s="183" t="s">
        <v>171</v>
      </c>
    </row>
    <row r="327" spans="2:65" s="12" customFormat="1" ht="20.399999999999999">
      <c r="B327" s="154"/>
      <c r="D327" s="150" t="s">
        <v>182</v>
      </c>
      <c r="E327" s="155" t="s">
        <v>1</v>
      </c>
      <c r="F327" s="156" t="s">
        <v>897</v>
      </c>
      <c r="H327" s="157">
        <v>4.9950000000000001</v>
      </c>
      <c r="I327" s="158"/>
      <c r="L327" s="154"/>
      <c r="M327" s="159"/>
      <c r="T327" s="160"/>
      <c r="AT327" s="155" t="s">
        <v>182</v>
      </c>
      <c r="AU327" s="155" t="s">
        <v>98</v>
      </c>
      <c r="AV327" s="12" t="s">
        <v>98</v>
      </c>
      <c r="AW327" s="12" t="s">
        <v>40</v>
      </c>
      <c r="AX327" s="12" t="s">
        <v>85</v>
      </c>
      <c r="AY327" s="155" t="s">
        <v>171</v>
      </c>
    </row>
    <row r="328" spans="2:65" s="12" customFormat="1" ht="20.399999999999999">
      <c r="B328" s="154"/>
      <c r="D328" s="150" t="s">
        <v>182</v>
      </c>
      <c r="E328" s="155" t="s">
        <v>1</v>
      </c>
      <c r="F328" s="156" t="s">
        <v>898</v>
      </c>
      <c r="H328" s="157">
        <v>2.952</v>
      </c>
      <c r="I328" s="158"/>
      <c r="L328" s="154"/>
      <c r="M328" s="159"/>
      <c r="T328" s="160"/>
      <c r="AT328" s="155" t="s">
        <v>182</v>
      </c>
      <c r="AU328" s="155" t="s">
        <v>98</v>
      </c>
      <c r="AV328" s="12" t="s">
        <v>98</v>
      </c>
      <c r="AW328" s="12" t="s">
        <v>40</v>
      </c>
      <c r="AX328" s="12" t="s">
        <v>85</v>
      </c>
      <c r="AY328" s="155" t="s">
        <v>171</v>
      </c>
    </row>
    <row r="329" spans="2:65" s="12" customFormat="1" ht="20.399999999999999">
      <c r="B329" s="154"/>
      <c r="D329" s="150" t="s">
        <v>182</v>
      </c>
      <c r="E329" s="155" t="s">
        <v>1</v>
      </c>
      <c r="F329" s="156" t="s">
        <v>899</v>
      </c>
      <c r="H329" s="157">
        <v>2.3559999999999999</v>
      </c>
      <c r="I329" s="158"/>
      <c r="L329" s="154"/>
      <c r="M329" s="159"/>
      <c r="T329" s="160"/>
      <c r="AT329" s="155" t="s">
        <v>182</v>
      </c>
      <c r="AU329" s="155" t="s">
        <v>98</v>
      </c>
      <c r="AV329" s="12" t="s">
        <v>98</v>
      </c>
      <c r="AW329" s="12" t="s">
        <v>40</v>
      </c>
      <c r="AX329" s="12" t="s">
        <v>85</v>
      </c>
      <c r="AY329" s="155" t="s">
        <v>171</v>
      </c>
    </row>
    <row r="330" spans="2:65" s="12" customFormat="1" ht="20.399999999999999">
      <c r="B330" s="154"/>
      <c r="D330" s="150" t="s">
        <v>182</v>
      </c>
      <c r="E330" s="155" t="s">
        <v>1</v>
      </c>
      <c r="F330" s="156" t="s">
        <v>900</v>
      </c>
      <c r="H330" s="157">
        <v>3.8690000000000002</v>
      </c>
      <c r="I330" s="158"/>
      <c r="L330" s="154"/>
      <c r="M330" s="159"/>
      <c r="T330" s="160"/>
      <c r="AT330" s="155" t="s">
        <v>182</v>
      </c>
      <c r="AU330" s="155" t="s">
        <v>98</v>
      </c>
      <c r="AV330" s="12" t="s">
        <v>98</v>
      </c>
      <c r="AW330" s="12" t="s">
        <v>40</v>
      </c>
      <c r="AX330" s="12" t="s">
        <v>85</v>
      </c>
      <c r="AY330" s="155" t="s">
        <v>171</v>
      </c>
    </row>
    <row r="331" spans="2:65" s="15" customFormat="1">
      <c r="B331" s="188"/>
      <c r="D331" s="150" t="s">
        <v>182</v>
      </c>
      <c r="E331" s="189" t="s">
        <v>1</v>
      </c>
      <c r="F331" s="190" t="s">
        <v>808</v>
      </c>
      <c r="H331" s="191">
        <v>14.172000000000001</v>
      </c>
      <c r="I331" s="192"/>
      <c r="L331" s="188"/>
      <c r="M331" s="193"/>
      <c r="T331" s="194"/>
      <c r="AT331" s="189" t="s">
        <v>182</v>
      </c>
      <c r="AU331" s="189" t="s">
        <v>98</v>
      </c>
      <c r="AV331" s="15" t="s">
        <v>190</v>
      </c>
      <c r="AW331" s="15" t="s">
        <v>40</v>
      </c>
      <c r="AX331" s="15" t="s">
        <v>85</v>
      </c>
      <c r="AY331" s="189" t="s">
        <v>171</v>
      </c>
    </row>
    <row r="332" spans="2:65" s="14" customFormat="1" ht="20.399999999999999">
      <c r="B332" s="182"/>
      <c r="D332" s="150" t="s">
        <v>182</v>
      </c>
      <c r="E332" s="183" t="s">
        <v>1</v>
      </c>
      <c r="F332" s="184" t="s">
        <v>901</v>
      </c>
      <c r="H332" s="183" t="s">
        <v>1</v>
      </c>
      <c r="I332" s="185"/>
      <c r="L332" s="182"/>
      <c r="M332" s="186"/>
      <c r="T332" s="187"/>
      <c r="AT332" s="183" t="s">
        <v>182</v>
      </c>
      <c r="AU332" s="183" t="s">
        <v>98</v>
      </c>
      <c r="AV332" s="14" t="s">
        <v>92</v>
      </c>
      <c r="AW332" s="14" t="s">
        <v>40</v>
      </c>
      <c r="AX332" s="14" t="s">
        <v>85</v>
      </c>
      <c r="AY332" s="183" t="s">
        <v>171</v>
      </c>
    </row>
    <row r="333" spans="2:65" s="12" customFormat="1" ht="20.399999999999999">
      <c r="B333" s="154"/>
      <c r="D333" s="150" t="s">
        <v>182</v>
      </c>
      <c r="E333" s="155" t="s">
        <v>1</v>
      </c>
      <c r="F333" s="156" t="s">
        <v>902</v>
      </c>
      <c r="H333" s="157">
        <v>5.6580000000000004</v>
      </c>
      <c r="I333" s="158"/>
      <c r="L333" s="154"/>
      <c r="M333" s="159"/>
      <c r="T333" s="160"/>
      <c r="AT333" s="155" t="s">
        <v>182</v>
      </c>
      <c r="AU333" s="155" t="s">
        <v>98</v>
      </c>
      <c r="AV333" s="12" t="s">
        <v>98</v>
      </c>
      <c r="AW333" s="12" t="s">
        <v>40</v>
      </c>
      <c r="AX333" s="12" t="s">
        <v>85</v>
      </c>
      <c r="AY333" s="155" t="s">
        <v>171</v>
      </c>
    </row>
    <row r="334" spans="2:65" s="12" customFormat="1" ht="20.399999999999999">
      <c r="B334" s="154"/>
      <c r="D334" s="150" t="s">
        <v>182</v>
      </c>
      <c r="E334" s="155" t="s">
        <v>1</v>
      </c>
      <c r="F334" s="156" t="s">
        <v>903</v>
      </c>
      <c r="H334" s="157">
        <v>2.8159999999999998</v>
      </c>
      <c r="I334" s="158"/>
      <c r="L334" s="154"/>
      <c r="M334" s="159"/>
      <c r="T334" s="160"/>
      <c r="AT334" s="155" t="s">
        <v>182</v>
      </c>
      <c r="AU334" s="155" t="s">
        <v>98</v>
      </c>
      <c r="AV334" s="12" t="s">
        <v>98</v>
      </c>
      <c r="AW334" s="12" t="s">
        <v>40</v>
      </c>
      <c r="AX334" s="12" t="s">
        <v>85</v>
      </c>
      <c r="AY334" s="155" t="s">
        <v>171</v>
      </c>
    </row>
    <row r="335" spans="2:65" s="12" customFormat="1" ht="20.399999999999999">
      <c r="B335" s="154"/>
      <c r="D335" s="150" t="s">
        <v>182</v>
      </c>
      <c r="E335" s="155" t="s">
        <v>1</v>
      </c>
      <c r="F335" s="156" t="s">
        <v>904</v>
      </c>
      <c r="H335" s="157">
        <v>13.379</v>
      </c>
      <c r="I335" s="158"/>
      <c r="L335" s="154"/>
      <c r="M335" s="159"/>
      <c r="T335" s="160"/>
      <c r="AT335" s="155" t="s">
        <v>182</v>
      </c>
      <c r="AU335" s="155" t="s">
        <v>98</v>
      </c>
      <c r="AV335" s="12" t="s">
        <v>98</v>
      </c>
      <c r="AW335" s="12" t="s">
        <v>40</v>
      </c>
      <c r="AX335" s="12" t="s">
        <v>85</v>
      </c>
      <c r="AY335" s="155" t="s">
        <v>171</v>
      </c>
    </row>
    <row r="336" spans="2:65" s="12" customFormat="1" ht="20.399999999999999">
      <c r="B336" s="154"/>
      <c r="D336" s="150" t="s">
        <v>182</v>
      </c>
      <c r="E336" s="155" t="s">
        <v>1</v>
      </c>
      <c r="F336" s="156" t="s">
        <v>905</v>
      </c>
      <c r="H336" s="157">
        <v>4.4130000000000003</v>
      </c>
      <c r="I336" s="158"/>
      <c r="L336" s="154"/>
      <c r="M336" s="159"/>
      <c r="T336" s="160"/>
      <c r="AT336" s="155" t="s">
        <v>182</v>
      </c>
      <c r="AU336" s="155" t="s">
        <v>98</v>
      </c>
      <c r="AV336" s="12" t="s">
        <v>98</v>
      </c>
      <c r="AW336" s="12" t="s">
        <v>40</v>
      </c>
      <c r="AX336" s="12" t="s">
        <v>85</v>
      </c>
      <c r="AY336" s="155" t="s">
        <v>171</v>
      </c>
    </row>
    <row r="337" spans="2:51" s="12" customFormat="1" ht="20.399999999999999">
      <c r="B337" s="154"/>
      <c r="D337" s="150" t="s">
        <v>182</v>
      </c>
      <c r="E337" s="155" t="s">
        <v>1</v>
      </c>
      <c r="F337" s="156" t="s">
        <v>906</v>
      </c>
      <c r="H337" s="157">
        <v>12.988</v>
      </c>
      <c r="I337" s="158"/>
      <c r="L337" s="154"/>
      <c r="M337" s="159"/>
      <c r="T337" s="160"/>
      <c r="AT337" s="155" t="s">
        <v>182</v>
      </c>
      <c r="AU337" s="155" t="s">
        <v>98</v>
      </c>
      <c r="AV337" s="12" t="s">
        <v>98</v>
      </c>
      <c r="AW337" s="12" t="s">
        <v>40</v>
      </c>
      <c r="AX337" s="12" t="s">
        <v>85</v>
      </c>
      <c r="AY337" s="155" t="s">
        <v>171</v>
      </c>
    </row>
    <row r="338" spans="2:51" s="15" customFormat="1">
      <c r="B338" s="188"/>
      <c r="D338" s="150" t="s">
        <v>182</v>
      </c>
      <c r="E338" s="189" t="s">
        <v>1</v>
      </c>
      <c r="F338" s="190" t="s">
        <v>808</v>
      </c>
      <c r="H338" s="191">
        <v>39.254000000000005</v>
      </c>
      <c r="I338" s="192"/>
      <c r="L338" s="188"/>
      <c r="M338" s="193"/>
      <c r="T338" s="194"/>
      <c r="AT338" s="189" t="s">
        <v>182</v>
      </c>
      <c r="AU338" s="189" t="s">
        <v>98</v>
      </c>
      <c r="AV338" s="15" t="s">
        <v>190</v>
      </c>
      <c r="AW338" s="15" t="s">
        <v>40</v>
      </c>
      <c r="AX338" s="15" t="s">
        <v>85</v>
      </c>
      <c r="AY338" s="189" t="s">
        <v>171</v>
      </c>
    </row>
    <row r="339" spans="2:51" s="14" customFormat="1">
      <c r="B339" s="182"/>
      <c r="D339" s="150" t="s">
        <v>182</v>
      </c>
      <c r="E339" s="183" t="s">
        <v>1</v>
      </c>
      <c r="F339" s="184" t="s">
        <v>907</v>
      </c>
      <c r="H339" s="183" t="s">
        <v>1</v>
      </c>
      <c r="I339" s="185"/>
      <c r="L339" s="182"/>
      <c r="M339" s="186"/>
      <c r="T339" s="187"/>
      <c r="AT339" s="183" t="s">
        <v>182</v>
      </c>
      <c r="AU339" s="183" t="s">
        <v>98</v>
      </c>
      <c r="AV339" s="14" t="s">
        <v>92</v>
      </c>
      <c r="AW339" s="14" t="s">
        <v>40</v>
      </c>
      <c r="AX339" s="14" t="s">
        <v>85</v>
      </c>
      <c r="AY339" s="183" t="s">
        <v>171</v>
      </c>
    </row>
    <row r="340" spans="2:51" s="12" customFormat="1" ht="20.399999999999999">
      <c r="B340" s="154"/>
      <c r="D340" s="150" t="s">
        <v>182</v>
      </c>
      <c r="E340" s="155" t="s">
        <v>1</v>
      </c>
      <c r="F340" s="156" t="s">
        <v>908</v>
      </c>
      <c r="H340" s="157">
        <v>16.763000000000002</v>
      </c>
      <c r="I340" s="158"/>
      <c r="L340" s="154"/>
      <c r="M340" s="159"/>
      <c r="T340" s="160"/>
      <c r="AT340" s="155" t="s">
        <v>182</v>
      </c>
      <c r="AU340" s="155" t="s">
        <v>98</v>
      </c>
      <c r="AV340" s="12" t="s">
        <v>98</v>
      </c>
      <c r="AW340" s="12" t="s">
        <v>40</v>
      </c>
      <c r="AX340" s="12" t="s">
        <v>85</v>
      </c>
      <c r="AY340" s="155" t="s">
        <v>171</v>
      </c>
    </row>
    <row r="341" spans="2:51" s="12" customFormat="1" ht="20.399999999999999">
      <c r="B341" s="154"/>
      <c r="D341" s="150" t="s">
        <v>182</v>
      </c>
      <c r="E341" s="155" t="s">
        <v>1</v>
      </c>
      <c r="F341" s="156" t="s">
        <v>909</v>
      </c>
      <c r="H341" s="157">
        <v>2.46</v>
      </c>
      <c r="I341" s="158"/>
      <c r="L341" s="154"/>
      <c r="M341" s="159"/>
      <c r="T341" s="160"/>
      <c r="AT341" s="155" t="s">
        <v>182</v>
      </c>
      <c r="AU341" s="155" t="s">
        <v>98</v>
      </c>
      <c r="AV341" s="12" t="s">
        <v>98</v>
      </c>
      <c r="AW341" s="12" t="s">
        <v>40</v>
      </c>
      <c r="AX341" s="12" t="s">
        <v>85</v>
      </c>
      <c r="AY341" s="155" t="s">
        <v>171</v>
      </c>
    </row>
    <row r="342" spans="2:51" s="12" customFormat="1" ht="20.399999999999999">
      <c r="B342" s="154"/>
      <c r="D342" s="150" t="s">
        <v>182</v>
      </c>
      <c r="E342" s="155" t="s">
        <v>1</v>
      </c>
      <c r="F342" s="156" t="s">
        <v>910</v>
      </c>
      <c r="H342" s="157">
        <v>26.486000000000001</v>
      </c>
      <c r="I342" s="158"/>
      <c r="L342" s="154"/>
      <c r="M342" s="159"/>
      <c r="T342" s="160"/>
      <c r="AT342" s="155" t="s">
        <v>182</v>
      </c>
      <c r="AU342" s="155" t="s">
        <v>98</v>
      </c>
      <c r="AV342" s="12" t="s">
        <v>98</v>
      </c>
      <c r="AW342" s="12" t="s">
        <v>40</v>
      </c>
      <c r="AX342" s="12" t="s">
        <v>85</v>
      </c>
      <c r="AY342" s="155" t="s">
        <v>171</v>
      </c>
    </row>
    <row r="343" spans="2:51" s="12" customFormat="1" ht="20.399999999999999">
      <c r="B343" s="154"/>
      <c r="D343" s="150" t="s">
        <v>182</v>
      </c>
      <c r="E343" s="155" t="s">
        <v>1</v>
      </c>
      <c r="F343" s="156" t="s">
        <v>911</v>
      </c>
      <c r="H343" s="157">
        <v>12.936</v>
      </c>
      <c r="I343" s="158"/>
      <c r="L343" s="154"/>
      <c r="M343" s="159"/>
      <c r="T343" s="160"/>
      <c r="AT343" s="155" t="s">
        <v>182</v>
      </c>
      <c r="AU343" s="155" t="s">
        <v>98</v>
      </c>
      <c r="AV343" s="12" t="s">
        <v>98</v>
      </c>
      <c r="AW343" s="12" t="s">
        <v>40</v>
      </c>
      <c r="AX343" s="12" t="s">
        <v>85</v>
      </c>
      <c r="AY343" s="155" t="s">
        <v>171</v>
      </c>
    </row>
    <row r="344" spans="2:51" s="15" customFormat="1">
      <c r="B344" s="188"/>
      <c r="D344" s="150" t="s">
        <v>182</v>
      </c>
      <c r="E344" s="189" t="s">
        <v>1</v>
      </c>
      <c r="F344" s="190" t="s">
        <v>808</v>
      </c>
      <c r="H344" s="191">
        <v>58.645000000000003</v>
      </c>
      <c r="I344" s="192"/>
      <c r="L344" s="188"/>
      <c r="M344" s="193"/>
      <c r="T344" s="194"/>
      <c r="AT344" s="189" t="s">
        <v>182</v>
      </c>
      <c r="AU344" s="189" t="s">
        <v>98</v>
      </c>
      <c r="AV344" s="15" t="s">
        <v>190</v>
      </c>
      <c r="AW344" s="15" t="s">
        <v>40</v>
      </c>
      <c r="AX344" s="15" t="s">
        <v>85</v>
      </c>
      <c r="AY344" s="189" t="s">
        <v>171</v>
      </c>
    </row>
    <row r="345" spans="2:51" s="14" customFormat="1" ht="20.399999999999999">
      <c r="B345" s="182"/>
      <c r="D345" s="150" t="s">
        <v>182</v>
      </c>
      <c r="E345" s="183" t="s">
        <v>1</v>
      </c>
      <c r="F345" s="184" t="s">
        <v>912</v>
      </c>
      <c r="H345" s="183" t="s">
        <v>1</v>
      </c>
      <c r="I345" s="185"/>
      <c r="L345" s="182"/>
      <c r="M345" s="186"/>
      <c r="T345" s="187"/>
      <c r="AT345" s="183" t="s">
        <v>182</v>
      </c>
      <c r="AU345" s="183" t="s">
        <v>98</v>
      </c>
      <c r="AV345" s="14" t="s">
        <v>92</v>
      </c>
      <c r="AW345" s="14" t="s">
        <v>40</v>
      </c>
      <c r="AX345" s="14" t="s">
        <v>85</v>
      </c>
      <c r="AY345" s="183" t="s">
        <v>171</v>
      </c>
    </row>
    <row r="346" spans="2:51" s="12" customFormat="1" ht="20.399999999999999">
      <c r="B346" s="154"/>
      <c r="D346" s="150" t="s">
        <v>182</v>
      </c>
      <c r="E346" s="155" t="s">
        <v>1</v>
      </c>
      <c r="F346" s="156" t="s">
        <v>913</v>
      </c>
      <c r="H346" s="157">
        <v>5.6319999999999997</v>
      </c>
      <c r="I346" s="158"/>
      <c r="L346" s="154"/>
      <c r="M346" s="159"/>
      <c r="T346" s="160"/>
      <c r="AT346" s="155" t="s">
        <v>182</v>
      </c>
      <c r="AU346" s="155" t="s">
        <v>98</v>
      </c>
      <c r="AV346" s="12" t="s">
        <v>98</v>
      </c>
      <c r="AW346" s="12" t="s">
        <v>40</v>
      </c>
      <c r="AX346" s="12" t="s">
        <v>85</v>
      </c>
      <c r="AY346" s="155" t="s">
        <v>171</v>
      </c>
    </row>
    <row r="347" spans="2:51" s="12" customFormat="1" ht="20.399999999999999">
      <c r="B347" s="154"/>
      <c r="D347" s="150" t="s">
        <v>182</v>
      </c>
      <c r="E347" s="155" t="s">
        <v>1</v>
      </c>
      <c r="F347" s="156" t="s">
        <v>914</v>
      </c>
      <c r="H347" s="157">
        <v>3.3980000000000001</v>
      </c>
      <c r="I347" s="158"/>
      <c r="L347" s="154"/>
      <c r="M347" s="159"/>
      <c r="T347" s="160"/>
      <c r="AT347" s="155" t="s">
        <v>182</v>
      </c>
      <c r="AU347" s="155" t="s">
        <v>98</v>
      </c>
      <c r="AV347" s="12" t="s">
        <v>98</v>
      </c>
      <c r="AW347" s="12" t="s">
        <v>40</v>
      </c>
      <c r="AX347" s="12" t="s">
        <v>85</v>
      </c>
      <c r="AY347" s="155" t="s">
        <v>171</v>
      </c>
    </row>
    <row r="348" spans="2:51" s="12" customFormat="1" ht="20.399999999999999">
      <c r="B348" s="154"/>
      <c r="D348" s="150" t="s">
        <v>182</v>
      </c>
      <c r="E348" s="155" t="s">
        <v>1</v>
      </c>
      <c r="F348" s="156" t="s">
        <v>915</v>
      </c>
      <c r="H348" s="157">
        <v>4.2240000000000002</v>
      </c>
      <c r="I348" s="158"/>
      <c r="L348" s="154"/>
      <c r="M348" s="159"/>
      <c r="T348" s="160"/>
      <c r="AT348" s="155" t="s">
        <v>182</v>
      </c>
      <c r="AU348" s="155" t="s">
        <v>98</v>
      </c>
      <c r="AV348" s="12" t="s">
        <v>98</v>
      </c>
      <c r="AW348" s="12" t="s">
        <v>40</v>
      </c>
      <c r="AX348" s="12" t="s">
        <v>85</v>
      </c>
      <c r="AY348" s="155" t="s">
        <v>171</v>
      </c>
    </row>
    <row r="349" spans="2:51" s="12" customFormat="1" ht="20.399999999999999">
      <c r="B349" s="154"/>
      <c r="D349" s="150" t="s">
        <v>182</v>
      </c>
      <c r="E349" s="155" t="s">
        <v>1</v>
      </c>
      <c r="F349" s="156" t="s">
        <v>916</v>
      </c>
      <c r="H349" s="157">
        <v>10.858000000000001</v>
      </c>
      <c r="I349" s="158"/>
      <c r="L349" s="154"/>
      <c r="M349" s="159"/>
      <c r="T349" s="160"/>
      <c r="AT349" s="155" t="s">
        <v>182</v>
      </c>
      <c r="AU349" s="155" t="s">
        <v>98</v>
      </c>
      <c r="AV349" s="12" t="s">
        <v>98</v>
      </c>
      <c r="AW349" s="12" t="s">
        <v>40</v>
      </c>
      <c r="AX349" s="12" t="s">
        <v>85</v>
      </c>
      <c r="AY349" s="155" t="s">
        <v>171</v>
      </c>
    </row>
    <row r="350" spans="2:51" s="15" customFormat="1">
      <c r="B350" s="188"/>
      <c r="D350" s="150" t="s">
        <v>182</v>
      </c>
      <c r="E350" s="189" t="s">
        <v>1</v>
      </c>
      <c r="F350" s="190" t="s">
        <v>808</v>
      </c>
      <c r="H350" s="191">
        <v>24.112000000000002</v>
      </c>
      <c r="I350" s="192"/>
      <c r="L350" s="188"/>
      <c r="M350" s="193"/>
      <c r="T350" s="194"/>
      <c r="AT350" s="189" t="s">
        <v>182</v>
      </c>
      <c r="AU350" s="189" t="s">
        <v>98</v>
      </c>
      <c r="AV350" s="15" t="s">
        <v>190</v>
      </c>
      <c r="AW350" s="15" t="s">
        <v>40</v>
      </c>
      <c r="AX350" s="15" t="s">
        <v>85</v>
      </c>
      <c r="AY350" s="189" t="s">
        <v>171</v>
      </c>
    </row>
    <row r="351" spans="2:51" s="14" customFormat="1">
      <c r="B351" s="182"/>
      <c r="D351" s="150" t="s">
        <v>182</v>
      </c>
      <c r="E351" s="183" t="s">
        <v>1</v>
      </c>
      <c r="F351" s="184" t="s">
        <v>917</v>
      </c>
      <c r="H351" s="183" t="s">
        <v>1</v>
      </c>
      <c r="I351" s="185"/>
      <c r="L351" s="182"/>
      <c r="M351" s="186"/>
      <c r="T351" s="187"/>
      <c r="AT351" s="183" t="s">
        <v>182</v>
      </c>
      <c r="AU351" s="183" t="s">
        <v>98</v>
      </c>
      <c r="AV351" s="14" t="s">
        <v>92</v>
      </c>
      <c r="AW351" s="14" t="s">
        <v>40</v>
      </c>
      <c r="AX351" s="14" t="s">
        <v>85</v>
      </c>
      <c r="AY351" s="183" t="s">
        <v>171</v>
      </c>
    </row>
    <row r="352" spans="2:51" s="12" customFormat="1" ht="20.399999999999999">
      <c r="B352" s="154"/>
      <c r="D352" s="150" t="s">
        <v>182</v>
      </c>
      <c r="E352" s="155" t="s">
        <v>1</v>
      </c>
      <c r="F352" s="156" t="s">
        <v>918</v>
      </c>
      <c r="H352" s="157">
        <v>22.931999999999999</v>
      </c>
      <c r="I352" s="158"/>
      <c r="L352" s="154"/>
      <c r="M352" s="159"/>
      <c r="T352" s="160"/>
      <c r="AT352" s="155" t="s">
        <v>182</v>
      </c>
      <c r="AU352" s="155" t="s">
        <v>98</v>
      </c>
      <c r="AV352" s="12" t="s">
        <v>98</v>
      </c>
      <c r="AW352" s="12" t="s">
        <v>40</v>
      </c>
      <c r="AX352" s="12" t="s">
        <v>85</v>
      </c>
      <c r="AY352" s="155" t="s">
        <v>171</v>
      </c>
    </row>
    <row r="353" spans="2:51" s="12" customFormat="1" ht="20.399999999999999">
      <c r="B353" s="154"/>
      <c r="D353" s="150" t="s">
        <v>182</v>
      </c>
      <c r="E353" s="155" t="s">
        <v>1</v>
      </c>
      <c r="F353" s="156" t="s">
        <v>919</v>
      </c>
      <c r="H353" s="157">
        <v>17.760000000000002</v>
      </c>
      <c r="I353" s="158"/>
      <c r="L353" s="154"/>
      <c r="M353" s="159"/>
      <c r="T353" s="160"/>
      <c r="AT353" s="155" t="s">
        <v>182</v>
      </c>
      <c r="AU353" s="155" t="s">
        <v>98</v>
      </c>
      <c r="AV353" s="12" t="s">
        <v>98</v>
      </c>
      <c r="AW353" s="12" t="s">
        <v>40</v>
      </c>
      <c r="AX353" s="12" t="s">
        <v>85</v>
      </c>
      <c r="AY353" s="155" t="s">
        <v>171</v>
      </c>
    </row>
    <row r="354" spans="2:51" s="15" customFormat="1">
      <c r="B354" s="188"/>
      <c r="D354" s="150" t="s">
        <v>182</v>
      </c>
      <c r="E354" s="189" t="s">
        <v>1</v>
      </c>
      <c r="F354" s="190" t="s">
        <v>808</v>
      </c>
      <c r="H354" s="191">
        <v>40.692</v>
      </c>
      <c r="I354" s="192"/>
      <c r="L354" s="188"/>
      <c r="M354" s="193"/>
      <c r="T354" s="194"/>
      <c r="AT354" s="189" t="s">
        <v>182</v>
      </c>
      <c r="AU354" s="189" t="s">
        <v>98</v>
      </c>
      <c r="AV354" s="15" t="s">
        <v>190</v>
      </c>
      <c r="AW354" s="15" t="s">
        <v>40</v>
      </c>
      <c r="AX354" s="15" t="s">
        <v>85</v>
      </c>
      <c r="AY354" s="189" t="s">
        <v>171</v>
      </c>
    </row>
    <row r="355" spans="2:51" s="14" customFormat="1">
      <c r="B355" s="182"/>
      <c r="D355" s="150" t="s">
        <v>182</v>
      </c>
      <c r="E355" s="183" t="s">
        <v>1</v>
      </c>
      <c r="F355" s="184" t="s">
        <v>920</v>
      </c>
      <c r="H355" s="183" t="s">
        <v>1</v>
      </c>
      <c r="I355" s="185"/>
      <c r="L355" s="182"/>
      <c r="M355" s="186"/>
      <c r="T355" s="187"/>
      <c r="AT355" s="183" t="s">
        <v>182</v>
      </c>
      <c r="AU355" s="183" t="s">
        <v>98</v>
      </c>
      <c r="AV355" s="14" t="s">
        <v>92</v>
      </c>
      <c r="AW355" s="14" t="s">
        <v>40</v>
      </c>
      <c r="AX355" s="14" t="s">
        <v>85</v>
      </c>
      <c r="AY355" s="183" t="s">
        <v>171</v>
      </c>
    </row>
    <row r="356" spans="2:51" s="12" customFormat="1" ht="20.399999999999999">
      <c r="B356" s="154"/>
      <c r="D356" s="150" t="s">
        <v>182</v>
      </c>
      <c r="E356" s="155" t="s">
        <v>1</v>
      </c>
      <c r="F356" s="156" t="s">
        <v>921</v>
      </c>
      <c r="H356" s="157">
        <v>5.5439999999999996</v>
      </c>
      <c r="I356" s="158"/>
      <c r="L356" s="154"/>
      <c r="M356" s="159"/>
      <c r="T356" s="160"/>
      <c r="AT356" s="155" t="s">
        <v>182</v>
      </c>
      <c r="AU356" s="155" t="s">
        <v>98</v>
      </c>
      <c r="AV356" s="12" t="s">
        <v>98</v>
      </c>
      <c r="AW356" s="12" t="s">
        <v>40</v>
      </c>
      <c r="AX356" s="12" t="s">
        <v>85</v>
      </c>
      <c r="AY356" s="155" t="s">
        <v>171</v>
      </c>
    </row>
    <row r="357" spans="2:51" s="12" customFormat="1" ht="20.399999999999999">
      <c r="B357" s="154"/>
      <c r="D357" s="150" t="s">
        <v>182</v>
      </c>
      <c r="E357" s="155" t="s">
        <v>1</v>
      </c>
      <c r="F357" s="156" t="s">
        <v>922</v>
      </c>
      <c r="H357" s="157">
        <v>2.274</v>
      </c>
      <c r="I357" s="158"/>
      <c r="L357" s="154"/>
      <c r="M357" s="159"/>
      <c r="T357" s="160"/>
      <c r="AT357" s="155" t="s">
        <v>182</v>
      </c>
      <c r="AU357" s="155" t="s">
        <v>98</v>
      </c>
      <c r="AV357" s="12" t="s">
        <v>98</v>
      </c>
      <c r="AW357" s="12" t="s">
        <v>40</v>
      </c>
      <c r="AX357" s="12" t="s">
        <v>85</v>
      </c>
      <c r="AY357" s="155" t="s">
        <v>171</v>
      </c>
    </row>
    <row r="358" spans="2:51" s="12" customFormat="1" ht="20.399999999999999">
      <c r="B358" s="154"/>
      <c r="D358" s="150" t="s">
        <v>182</v>
      </c>
      <c r="E358" s="155" t="s">
        <v>1</v>
      </c>
      <c r="F358" s="156" t="s">
        <v>923</v>
      </c>
      <c r="H358" s="157">
        <v>19.295999999999999</v>
      </c>
      <c r="I358" s="158"/>
      <c r="L358" s="154"/>
      <c r="M358" s="159"/>
      <c r="T358" s="160"/>
      <c r="AT358" s="155" t="s">
        <v>182</v>
      </c>
      <c r="AU358" s="155" t="s">
        <v>98</v>
      </c>
      <c r="AV358" s="12" t="s">
        <v>98</v>
      </c>
      <c r="AW358" s="12" t="s">
        <v>40</v>
      </c>
      <c r="AX358" s="12" t="s">
        <v>85</v>
      </c>
      <c r="AY358" s="155" t="s">
        <v>171</v>
      </c>
    </row>
    <row r="359" spans="2:51" s="12" customFormat="1" ht="20.399999999999999">
      <c r="B359" s="154"/>
      <c r="D359" s="150" t="s">
        <v>182</v>
      </c>
      <c r="E359" s="155" t="s">
        <v>1</v>
      </c>
      <c r="F359" s="156" t="s">
        <v>924</v>
      </c>
      <c r="H359" s="157">
        <v>26.56</v>
      </c>
      <c r="I359" s="158"/>
      <c r="L359" s="154"/>
      <c r="M359" s="159"/>
      <c r="T359" s="160"/>
      <c r="AT359" s="155" t="s">
        <v>182</v>
      </c>
      <c r="AU359" s="155" t="s">
        <v>98</v>
      </c>
      <c r="AV359" s="12" t="s">
        <v>98</v>
      </c>
      <c r="AW359" s="12" t="s">
        <v>40</v>
      </c>
      <c r="AX359" s="12" t="s">
        <v>85</v>
      </c>
      <c r="AY359" s="155" t="s">
        <v>171</v>
      </c>
    </row>
    <row r="360" spans="2:51" s="15" customFormat="1">
      <c r="B360" s="188"/>
      <c r="D360" s="150" t="s">
        <v>182</v>
      </c>
      <c r="E360" s="189" t="s">
        <v>1</v>
      </c>
      <c r="F360" s="190" t="s">
        <v>808</v>
      </c>
      <c r="H360" s="191">
        <v>53.673999999999992</v>
      </c>
      <c r="I360" s="192"/>
      <c r="L360" s="188"/>
      <c r="M360" s="193"/>
      <c r="T360" s="194"/>
      <c r="AT360" s="189" t="s">
        <v>182</v>
      </c>
      <c r="AU360" s="189" t="s">
        <v>98</v>
      </c>
      <c r="AV360" s="15" t="s">
        <v>190</v>
      </c>
      <c r="AW360" s="15" t="s">
        <v>40</v>
      </c>
      <c r="AX360" s="15" t="s">
        <v>85</v>
      </c>
      <c r="AY360" s="189" t="s">
        <v>171</v>
      </c>
    </row>
    <row r="361" spans="2:51" s="14" customFormat="1" ht="20.399999999999999">
      <c r="B361" s="182"/>
      <c r="D361" s="150" t="s">
        <v>182</v>
      </c>
      <c r="E361" s="183" t="s">
        <v>1</v>
      </c>
      <c r="F361" s="184" t="s">
        <v>925</v>
      </c>
      <c r="H361" s="183" t="s">
        <v>1</v>
      </c>
      <c r="I361" s="185"/>
      <c r="L361" s="182"/>
      <c r="M361" s="186"/>
      <c r="T361" s="187"/>
      <c r="AT361" s="183" t="s">
        <v>182</v>
      </c>
      <c r="AU361" s="183" t="s">
        <v>98</v>
      </c>
      <c r="AV361" s="14" t="s">
        <v>92</v>
      </c>
      <c r="AW361" s="14" t="s">
        <v>40</v>
      </c>
      <c r="AX361" s="14" t="s">
        <v>85</v>
      </c>
      <c r="AY361" s="183" t="s">
        <v>171</v>
      </c>
    </row>
    <row r="362" spans="2:51" s="12" customFormat="1" ht="20.399999999999999">
      <c r="B362" s="154"/>
      <c r="D362" s="150" t="s">
        <v>182</v>
      </c>
      <c r="E362" s="155" t="s">
        <v>1</v>
      </c>
      <c r="F362" s="156" t="s">
        <v>926</v>
      </c>
      <c r="H362" s="157">
        <v>5.2560000000000002</v>
      </c>
      <c r="I362" s="158"/>
      <c r="L362" s="154"/>
      <c r="M362" s="159"/>
      <c r="T362" s="160"/>
      <c r="AT362" s="155" t="s">
        <v>182</v>
      </c>
      <c r="AU362" s="155" t="s">
        <v>98</v>
      </c>
      <c r="AV362" s="12" t="s">
        <v>98</v>
      </c>
      <c r="AW362" s="12" t="s">
        <v>40</v>
      </c>
      <c r="AX362" s="12" t="s">
        <v>85</v>
      </c>
      <c r="AY362" s="155" t="s">
        <v>171</v>
      </c>
    </row>
    <row r="363" spans="2:51" s="12" customFormat="1" ht="20.399999999999999">
      <c r="B363" s="154"/>
      <c r="D363" s="150" t="s">
        <v>182</v>
      </c>
      <c r="E363" s="155" t="s">
        <v>1</v>
      </c>
      <c r="F363" s="156" t="s">
        <v>927</v>
      </c>
      <c r="H363" s="157">
        <v>2.5760000000000001</v>
      </c>
      <c r="I363" s="158"/>
      <c r="L363" s="154"/>
      <c r="M363" s="159"/>
      <c r="T363" s="160"/>
      <c r="AT363" s="155" t="s">
        <v>182</v>
      </c>
      <c r="AU363" s="155" t="s">
        <v>98</v>
      </c>
      <c r="AV363" s="12" t="s">
        <v>98</v>
      </c>
      <c r="AW363" s="12" t="s">
        <v>40</v>
      </c>
      <c r="AX363" s="12" t="s">
        <v>85</v>
      </c>
      <c r="AY363" s="155" t="s">
        <v>171</v>
      </c>
    </row>
    <row r="364" spans="2:51" s="12" customFormat="1" ht="20.399999999999999">
      <c r="B364" s="154"/>
      <c r="D364" s="150" t="s">
        <v>182</v>
      </c>
      <c r="E364" s="155" t="s">
        <v>1</v>
      </c>
      <c r="F364" s="156" t="s">
        <v>928</v>
      </c>
      <c r="H364" s="157">
        <v>5.2919999999999998</v>
      </c>
      <c r="I364" s="158"/>
      <c r="L364" s="154"/>
      <c r="M364" s="159"/>
      <c r="T364" s="160"/>
      <c r="AT364" s="155" t="s">
        <v>182</v>
      </c>
      <c r="AU364" s="155" t="s">
        <v>98</v>
      </c>
      <c r="AV364" s="12" t="s">
        <v>98</v>
      </c>
      <c r="AW364" s="12" t="s">
        <v>40</v>
      </c>
      <c r="AX364" s="12" t="s">
        <v>85</v>
      </c>
      <c r="AY364" s="155" t="s">
        <v>171</v>
      </c>
    </row>
    <row r="365" spans="2:51" s="12" customFormat="1" ht="20.399999999999999">
      <c r="B365" s="154"/>
      <c r="D365" s="150" t="s">
        <v>182</v>
      </c>
      <c r="E365" s="155" t="s">
        <v>1</v>
      </c>
      <c r="F365" s="156" t="s">
        <v>929</v>
      </c>
      <c r="H365" s="157">
        <v>11.13</v>
      </c>
      <c r="I365" s="158"/>
      <c r="L365" s="154"/>
      <c r="M365" s="159"/>
      <c r="T365" s="160"/>
      <c r="AT365" s="155" t="s">
        <v>182</v>
      </c>
      <c r="AU365" s="155" t="s">
        <v>98</v>
      </c>
      <c r="AV365" s="12" t="s">
        <v>98</v>
      </c>
      <c r="AW365" s="12" t="s">
        <v>40</v>
      </c>
      <c r="AX365" s="12" t="s">
        <v>85</v>
      </c>
      <c r="AY365" s="155" t="s">
        <v>171</v>
      </c>
    </row>
    <row r="366" spans="2:51" s="15" customFormat="1">
      <c r="B366" s="188"/>
      <c r="D366" s="150" t="s">
        <v>182</v>
      </c>
      <c r="E366" s="189" t="s">
        <v>1</v>
      </c>
      <c r="F366" s="190" t="s">
        <v>808</v>
      </c>
      <c r="H366" s="191">
        <v>24.254000000000001</v>
      </c>
      <c r="I366" s="192"/>
      <c r="L366" s="188"/>
      <c r="M366" s="193"/>
      <c r="T366" s="194"/>
      <c r="AT366" s="189" t="s">
        <v>182</v>
      </c>
      <c r="AU366" s="189" t="s">
        <v>98</v>
      </c>
      <c r="AV366" s="15" t="s">
        <v>190</v>
      </c>
      <c r="AW366" s="15" t="s">
        <v>40</v>
      </c>
      <c r="AX366" s="15" t="s">
        <v>85</v>
      </c>
      <c r="AY366" s="189" t="s">
        <v>171</v>
      </c>
    </row>
    <row r="367" spans="2:51" s="14" customFormat="1">
      <c r="B367" s="182"/>
      <c r="D367" s="150" t="s">
        <v>182</v>
      </c>
      <c r="E367" s="183" t="s">
        <v>1</v>
      </c>
      <c r="F367" s="184" t="s">
        <v>930</v>
      </c>
      <c r="H367" s="183" t="s">
        <v>1</v>
      </c>
      <c r="I367" s="185"/>
      <c r="L367" s="182"/>
      <c r="M367" s="186"/>
      <c r="T367" s="187"/>
      <c r="AT367" s="183" t="s">
        <v>182</v>
      </c>
      <c r="AU367" s="183" t="s">
        <v>98</v>
      </c>
      <c r="AV367" s="14" t="s">
        <v>92</v>
      </c>
      <c r="AW367" s="14" t="s">
        <v>40</v>
      </c>
      <c r="AX367" s="14" t="s">
        <v>85</v>
      </c>
      <c r="AY367" s="183" t="s">
        <v>171</v>
      </c>
    </row>
    <row r="368" spans="2:51" s="12" customFormat="1" ht="20.399999999999999">
      <c r="B368" s="154"/>
      <c r="D368" s="150" t="s">
        <v>182</v>
      </c>
      <c r="E368" s="155" t="s">
        <v>1</v>
      </c>
      <c r="F368" s="156" t="s">
        <v>931</v>
      </c>
      <c r="H368" s="157">
        <v>13.696</v>
      </c>
      <c r="I368" s="158"/>
      <c r="L368" s="154"/>
      <c r="M368" s="159"/>
      <c r="T368" s="160"/>
      <c r="AT368" s="155" t="s">
        <v>182</v>
      </c>
      <c r="AU368" s="155" t="s">
        <v>98</v>
      </c>
      <c r="AV368" s="12" t="s">
        <v>98</v>
      </c>
      <c r="AW368" s="12" t="s">
        <v>40</v>
      </c>
      <c r="AX368" s="12" t="s">
        <v>85</v>
      </c>
      <c r="AY368" s="155" t="s">
        <v>171</v>
      </c>
    </row>
    <row r="369" spans="2:51" s="12" customFormat="1" ht="20.399999999999999">
      <c r="B369" s="154"/>
      <c r="D369" s="150" t="s">
        <v>182</v>
      </c>
      <c r="E369" s="155" t="s">
        <v>1</v>
      </c>
      <c r="F369" s="156" t="s">
        <v>932</v>
      </c>
      <c r="H369" s="157">
        <v>10.488</v>
      </c>
      <c r="I369" s="158"/>
      <c r="L369" s="154"/>
      <c r="M369" s="159"/>
      <c r="T369" s="160"/>
      <c r="AT369" s="155" t="s">
        <v>182</v>
      </c>
      <c r="AU369" s="155" t="s">
        <v>98</v>
      </c>
      <c r="AV369" s="12" t="s">
        <v>98</v>
      </c>
      <c r="AW369" s="12" t="s">
        <v>40</v>
      </c>
      <c r="AX369" s="12" t="s">
        <v>85</v>
      </c>
      <c r="AY369" s="155" t="s">
        <v>171</v>
      </c>
    </row>
    <row r="370" spans="2:51" s="15" customFormat="1">
      <c r="B370" s="188"/>
      <c r="D370" s="150" t="s">
        <v>182</v>
      </c>
      <c r="E370" s="189" t="s">
        <v>1</v>
      </c>
      <c r="F370" s="190" t="s">
        <v>808</v>
      </c>
      <c r="H370" s="191">
        <v>24.183999999999997</v>
      </c>
      <c r="I370" s="192"/>
      <c r="L370" s="188"/>
      <c r="M370" s="193"/>
      <c r="T370" s="194"/>
      <c r="AT370" s="189" t="s">
        <v>182</v>
      </c>
      <c r="AU370" s="189" t="s">
        <v>98</v>
      </c>
      <c r="AV370" s="15" t="s">
        <v>190</v>
      </c>
      <c r="AW370" s="15" t="s">
        <v>40</v>
      </c>
      <c r="AX370" s="15" t="s">
        <v>85</v>
      </c>
      <c r="AY370" s="189" t="s">
        <v>171</v>
      </c>
    </row>
    <row r="371" spans="2:51" s="14" customFormat="1">
      <c r="B371" s="182"/>
      <c r="D371" s="150" t="s">
        <v>182</v>
      </c>
      <c r="E371" s="183" t="s">
        <v>1</v>
      </c>
      <c r="F371" s="184" t="s">
        <v>933</v>
      </c>
      <c r="H371" s="183" t="s">
        <v>1</v>
      </c>
      <c r="I371" s="185"/>
      <c r="L371" s="182"/>
      <c r="M371" s="186"/>
      <c r="T371" s="187"/>
      <c r="AT371" s="183" t="s">
        <v>182</v>
      </c>
      <c r="AU371" s="183" t="s">
        <v>98</v>
      </c>
      <c r="AV371" s="14" t="s">
        <v>92</v>
      </c>
      <c r="AW371" s="14" t="s">
        <v>40</v>
      </c>
      <c r="AX371" s="14" t="s">
        <v>85</v>
      </c>
      <c r="AY371" s="183" t="s">
        <v>171</v>
      </c>
    </row>
    <row r="372" spans="2:51" s="12" customFormat="1" ht="20.399999999999999">
      <c r="B372" s="154"/>
      <c r="D372" s="150" t="s">
        <v>182</v>
      </c>
      <c r="E372" s="155" t="s">
        <v>1</v>
      </c>
      <c r="F372" s="156" t="s">
        <v>934</v>
      </c>
      <c r="H372" s="157">
        <v>5.35</v>
      </c>
      <c r="I372" s="158"/>
      <c r="L372" s="154"/>
      <c r="M372" s="159"/>
      <c r="T372" s="160"/>
      <c r="AT372" s="155" t="s">
        <v>182</v>
      </c>
      <c r="AU372" s="155" t="s">
        <v>98</v>
      </c>
      <c r="AV372" s="12" t="s">
        <v>98</v>
      </c>
      <c r="AW372" s="12" t="s">
        <v>40</v>
      </c>
      <c r="AX372" s="12" t="s">
        <v>85</v>
      </c>
      <c r="AY372" s="155" t="s">
        <v>171</v>
      </c>
    </row>
    <row r="373" spans="2:51" s="12" customFormat="1" ht="20.399999999999999">
      <c r="B373" s="154"/>
      <c r="D373" s="150" t="s">
        <v>182</v>
      </c>
      <c r="E373" s="155" t="s">
        <v>1</v>
      </c>
      <c r="F373" s="156" t="s">
        <v>935</v>
      </c>
      <c r="H373" s="157">
        <v>2.8639999999999999</v>
      </c>
      <c r="I373" s="158"/>
      <c r="L373" s="154"/>
      <c r="M373" s="159"/>
      <c r="T373" s="160"/>
      <c r="AT373" s="155" t="s">
        <v>182</v>
      </c>
      <c r="AU373" s="155" t="s">
        <v>98</v>
      </c>
      <c r="AV373" s="12" t="s">
        <v>98</v>
      </c>
      <c r="AW373" s="12" t="s">
        <v>40</v>
      </c>
      <c r="AX373" s="12" t="s">
        <v>85</v>
      </c>
      <c r="AY373" s="155" t="s">
        <v>171</v>
      </c>
    </row>
    <row r="374" spans="2:51" s="12" customFormat="1" ht="20.399999999999999">
      <c r="B374" s="154"/>
      <c r="D374" s="150" t="s">
        <v>182</v>
      </c>
      <c r="E374" s="155" t="s">
        <v>1</v>
      </c>
      <c r="F374" s="156" t="s">
        <v>936</v>
      </c>
      <c r="H374" s="157">
        <v>16.157</v>
      </c>
      <c r="I374" s="158"/>
      <c r="L374" s="154"/>
      <c r="M374" s="159"/>
      <c r="T374" s="160"/>
      <c r="AT374" s="155" t="s">
        <v>182</v>
      </c>
      <c r="AU374" s="155" t="s">
        <v>98</v>
      </c>
      <c r="AV374" s="12" t="s">
        <v>98</v>
      </c>
      <c r="AW374" s="12" t="s">
        <v>40</v>
      </c>
      <c r="AX374" s="12" t="s">
        <v>85</v>
      </c>
      <c r="AY374" s="155" t="s">
        <v>171</v>
      </c>
    </row>
    <row r="375" spans="2:51" s="12" customFormat="1" ht="20.399999999999999">
      <c r="B375" s="154"/>
      <c r="D375" s="150" t="s">
        <v>182</v>
      </c>
      <c r="E375" s="155" t="s">
        <v>1</v>
      </c>
      <c r="F375" s="156" t="s">
        <v>937</v>
      </c>
      <c r="H375" s="157">
        <v>10.74</v>
      </c>
      <c r="I375" s="158"/>
      <c r="L375" s="154"/>
      <c r="M375" s="159"/>
      <c r="T375" s="160"/>
      <c r="AT375" s="155" t="s">
        <v>182</v>
      </c>
      <c r="AU375" s="155" t="s">
        <v>98</v>
      </c>
      <c r="AV375" s="12" t="s">
        <v>98</v>
      </c>
      <c r="AW375" s="12" t="s">
        <v>40</v>
      </c>
      <c r="AX375" s="12" t="s">
        <v>85</v>
      </c>
      <c r="AY375" s="155" t="s">
        <v>171</v>
      </c>
    </row>
    <row r="376" spans="2:51" s="12" customFormat="1" ht="20.399999999999999">
      <c r="B376" s="154"/>
      <c r="D376" s="150" t="s">
        <v>182</v>
      </c>
      <c r="E376" s="155" t="s">
        <v>1</v>
      </c>
      <c r="F376" s="156" t="s">
        <v>938</v>
      </c>
      <c r="H376" s="157">
        <v>13.62</v>
      </c>
      <c r="I376" s="158"/>
      <c r="L376" s="154"/>
      <c r="M376" s="159"/>
      <c r="T376" s="160"/>
      <c r="AT376" s="155" t="s">
        <v>182</v>
      </c>
      <c r="AU376" s="155" t="s">
        <v>98</v>
      </c>
      <c r="AV376" s="12" t="s">
        <v>98</v>
      </c>
      <c r="AW376" s="12" t="s">
        <v>40</v>
      </c>
      <c r="AX376" s="12" t="s">
        <v>85</v>
      </c>
      <c r="AY376" s="155" t="s">
        <v>171</v>
      </c>
    </row>
    <row r="377" spans="2:51" s="15" customFormat="1">
      <c r="B377" s="188"/>
      <c r="D377" s="150" t="s">
        <v>182</v>
      </c>
      <c r="E377" s="189" t="s">
        <v>1</v>
      </c>
      <c r="F377" s="190" t="s">
        <v>808</v>
      </c>
      <c r="H377" s="191">
        <v>48.730999999999995</v>
      </c>
      <c r="I377" s="192"/>
      <c r="L377" s="188"/>
      <c r="M377" s="193"/>
      <c r="T377" s="194"/>
      <c r="AT377" s="189" t="s">
        <v>182</v>
      </c>
      <c r="AU377" s="189" t="s">
        <v>98</v>
      </c>
      <c r="AV377" s="15" t="s">
        <v>190</v>
      </c>
      <c r="AW377" s="15" t="s">
        <v>40</v>
      </c>
      <c r="AX377" s="15" t="s">
        <v>85</v>
      </c>
      <c r="AY377" s="189" t="s">
        <v>171</v>
      </c>
    </row>
    <row r="378" spans="2:51" s="14" customFormat="1" ht="20.399999999999999">
      <c r="B378" s="182"/>
      <c r="D378" s="150" t="s">
        <v>182</v>
      </c>
      <c r="E378" s="183" t="s">
        <v>1</v>
      </c>
      <c r="F378" s="184" t="s">
        <v>939</v>
      </c>
      <c r="H378" s="183" t="s">
        <v>1</v>
      </c>
      <c r="I378" s="185"/>
      <c r="L378" s="182"/>
      <c r="M378" s="186"/>
      <c r="T378" s="187"/>
      <c r="AT378" s="183" t="s">
        <v>182</v>
      </c>
      <c r="AU378" s="183" t="s">
        <v>98</v>
      </c>
      <c r="AV378" s="14" t="s">
        <v>92</v>
      </c>
      <c r="AW378" s="14" t="s">
        <v>40</v>
      </c>
      <c r="AX378" s="14" t="s">
        <v>85</v>
      </c>
      <c r="AY378" s="183" t="s">
        <v>171</v>
      </c>
    </row>
    <row r="379" spans="2:51" s="12" customFormat="1" ht="20.399999999999999">
      <c r="B379" s="154"/>
      <c r="D379" s="150" t="s">
        <v>182</v>
      </c>
      <c r="E379" s="155" t="s">
        <v>1</v>
      </c>
      <c r="F379" s="156" t="s">
        <v>940</v>
      </c>
      <c r="H379" s="157">
        <v>4.1420000000000003</v>
      </c>
      <c r="I379" s="158"/>
      <c r="L379" s="154"/>
      <c r="M379" s="159"/>
      <c r="T379" s="160"/>
      <c r="AT379" s="155" t="s">
        <v>182</v>
      </c>
      <c r="AU379" s="155" t="s">
        <v>98</v>
      </c>
      <c r="AV379" s="12" t="s">
        <v>98</v>
      </c>
      <c r="AW379" s="12" t="s">
        <v>40</v>
      </c>
      <c r="AX379" s="12" t="s">
        <v>85</v>
      </c>
      <c r="AY379" s="155" t="s">
        <v>171</v>
      </c>
    </row>
    <row r="380" spans="2:51" s="12" customFormat="1" ht="20.399999999999999">
      <c r="B380" s="154"/>
      <c r="D380" s="150" t="s">
        <v>182</v>
      </c>
      <c r="E380" s="155" t="s">
        <v>1</v>
      </c>
      <c r="F380" s="156" t="s">
        <v>941</v>
      </c>
      <c r="H380" s="157">
        <v>2.1</v>
      </c>
      <c r="I380" s="158"/>
      <c r="L380" s="154"/>
      <c r="M380" s="159"/>
      <c r="T380" s="160"/>
      <c r="AT380" s="155" t="s">
        <v>182</v>
      </c>
      <c r="AU380" s="155" t="s">
        <v>98</v>
      </c>
      <c r="AV380" s="12" t="s">
        <v>98</v>
      </c>
      <c r="AW380" s="12" t="s">
        <v>40</v>
      </c>
      <c r="AX380" s="12" t="s">
        <v>85</v>
      </c>
      <c r="AY380" s="155" t="s">
        <v>171</v>
      </c>
    </row>
    <row r="381" spans="2:51" s="12" customFormat="1" ht="20.399999999999999">
      <c r="B381" s="154"/>
      <c r="D381" s="150" t="s">
        <v>182</v>
      </c>
      <c r="E381" s="155" t="s">
        <v>1</v>
      </c>
      <c r="F381" s="156" t="s">
        <v>942</v>
      </c>
      <c r="H381" s="157">
        <v>5.5350000000000001</v>
      </c>
      <c r="I381" s="158"/>
      <c r="L381" s="154"/>
      <c r="M381" s="159"/>
      <c r="T381" s="160"/>
      <c r="AT381" s="155" t="s">
        <v>182</v>
      </c>
      <c r="AU381" s="155" t="s">
        <v>98</v>
      </c>
      <c r="AV381" s="12" t="s">
        <v>98</v>
      </c>
      <c r="AW381" s="12" t="s">
        <v>40</v>
      </c>
      <c r="AX381" s="12" t="s">
        <v>85</v>
      </c>
      <c r="AY381" s="155" t="s">
        <v>171</v>
      </c>
    </row>
    <row r="382" spans="2:51" s="12" customFormat="1" ht="20.399999999999999">
      <c r="B382" s="154"/>
      <c r="D382" s="150" t="s">
        <v>182</v>
      </c>
      <c r="E382" s="155" t="s">
        <v>1</v>
      </c>
      <c r="F382" s="156" t="s">
        <v>943</v>
      </c>
      <c r="H382" s="157">
        <v>8.4760000000000009</v>
      </c>
      <c r="I382" s="158"/>
      <c r="L382" s="154"/>
      <c r="M382" s="159"/>
      <c r="T382" s="160"/>
      <c r="AT382" s="155" t="s">
        <v>182</v>
      </c>
      <c r="AU382" s="155" t="s">
        <v>98</v>
      </c>
      <c r="AV382" s="12" t="s">
        <v>98</v>
      </c>
      <c r="AW382" s="12" t="s">
        <v>40</v>
      </c>
      <c r="AX382" s="12" t="s">
        <v>85</v>
      </c>
      <c r="AY382" s="155" t="s">
        <v>171</v>
      </c>
    </row>
    <row r="383" spans="2:51" s="15" customFormat="1">
      <c r="B383" s="188"/>
      <c r="D383" s="150" t="s">
        <v>182</v>
      </c>
      <c r="E383" s="189" t="s">
        <v>1</v>
      </c>
      <c r="F383" s="190" t="s">
        <v>808</v>
      </c>
      <c r="H383" s="191">
        <v>20.253</v>
      </c>
      <c r="I383" s="192"/>
      <c r="L383" s="188"/>
      <c r="M383" s="193"/>
      <c r="T383" s="194"/>
      <c r="AT383" s="189" t="s">
        <v>182</v>
      </c>
      <c r="AU383" s="189" t="s">
        <v>98</v>
      </c>
      <c r="AV383" s="15" t="s">
        <v>190</v>
      </c>
      <c r="AW383" s="15" t="s">
        <v>40</v>
      </c>
      <c r="AX383" s="15" t="s">
        <v>85</v>
      </c>
      <c r="AY383" s="189" t="s">
        <v>171</v>
      </c>
    </row>
    <row r="384" spans="2:51" s="14" customFormat="1">
      <c r="B384" s="182"/>
      <c r="D384" s="150" t="s">
        <v>182</v>
      </c>
      <c r="E384" s="183" t="s">
        <v>1</v>
      </c>
      <c r="F384" s="184" t="s">
        <v>944</v>
      </c>
      <c r="H384" s="183" t="s">
        <v>1</v>
      </c>
      <c r="I384" s="185"/>
      <c r="L384" s="182"/>
      <c r="M384" s="186"/>
      <c r="T384" s="187"/>
      <c r="AT384" s="183" t="s">
        <v>182</v>
      </c>
      <c r="AU384" s="183" t="s">
        <v>98</v>
      </c>
      <c r="AV384" s="14" t="s">
        <v>92</v>
      </c>
      <c r="AW384" s="14" t="s">
        <v>40</v>
      </c>
      <c r="AX384" s="14" t="s">
        <v>85</v>
      </c>
      <c r="AY384" s="183" t="s">
        <v>171</v>
      </c>
    </row>
    <row r="385" spans="2:51" s="12" customFormat="1" ht="20.399999999999999">
      <c r="B385" s="154"/>
      <c r="D385" s="150" t="s">
        <v>182</v>
      </c>
      <c r="E385" s="155" t="s">
        <v>1</v>
      </c>
      <c r="F385" s="156" t="s">
        <v>945</v>
      </c>
      <c r="H385" s="157">
        <v>7.8920000000000003</v>
      </c>
      <c r="I385" s="158"/>
      <c r="L385" s="154"/>
      <c r="M385" s="159"/>
      <c r="T385" s="160"/>
      <c r="AT385" s="155" t="s">
        <v>182</v>
      </c>
      <c r="AU385" s="155" t="s">
        <v>98</v>
      </c>
      <c r="AV385" s="12" t="s">
        <v>98</v>
      </c>
      <c r="AW385" s="12" t="s">
        <v>40</v>
      </c>
      <c r="AX385" s="12" t="s">
        <v>85</v>
      </c>
      <c r="AY385" s="155" t="s">
        <v>171</v>
      </c>
    </row>
    <row r="386" spans="2:51" s="12" customFormat="1" ht="20.399999999999999">
      <c r="B386" s="154"/>
      <c r="D386" s="150" t="s">
        <v>182</v>
      </c>
      <c r="E386" s="155" t="s">
        <v>1</v>
      </c>
      <c r="F386" s="156" t="s">
        <v>946</v>
      </c>
      <c r="H386" s="157">
        <v>2.149</v>
      </c>
      <c r="I386" s="158"/>
      <c r="L386" s="154"/>
      <c r="M386" s="159"/>
      <c r="T386" s="160"/>
      <c r="AT386" s="155" t="s">
        <v>182</v>
      </c>
      <c r="AU386" s="155" t="s">
        <v>98</v>
      </c>
      <c r="AV386" s="12" t="s">
        <v>98</v>
      </c>
      <c r="AW386" s="12" t="s">
        <v>40</v>
      </c>
      <c r="AX386" s="12" t="s">
        <v>85</v>
      </c>
      <c r="AY386" s="155" t="s">
        <v>171</v>
      </c>
    </row>
    <row r="387" spans="2:51" s="12" customFormat="1" ht="20.399999999999999">
      <c r="B387" s="154"/>
      <c r="D387" s="150" t="s">
        <v>182</v>
      </c>
      <c r="E387" s="155" t="s">
        <v>1</v>
      </c>
      <c r="F387" s="156" t="s">
        <v>947</v>
      </c>
      <c r="H387" s="157">
        <v>15.231999999999999</v>
      </c>
      <c r="I387" s="158"/>
      <c r="L387" s="154"/>
      <c r="M387" s="159"/>
      <c r="T387" s="160"/>
      <c r="AT387" s="155" t="s">
        <v>182</v>
      </c>
      <c r="AU387" s="155" t="s">
        <v>98</v>
      </c>
      <c r="AV387" s="12" t="s">
        <v>98</v>
      </c>
      <c r="AW387" s="12" t="s">
        <v>40</v>
      </c>
      <c r="AX387" s="12" t="s">
        <v>85</v>
      </c>
      <c r="AY387" s="155" t="s">
        <v>171</v>
      </c>
    </row>
    <row r="388" spans="2:51" s="12" customFormat="1" ht="20.399999999999999">
      <c r="B388" s="154"/>
      <c r="D388" s="150" t="s">
        <v>182</v>
      </c>
      <c r="E388" s="155" t="s">
        <v>1</v>
      </c>
      <c r="F388" s="156" t="s">
        <v>948</v>
      </c>
      <c r="H388" s="157">
        <v>7.5979999999999999</v>
      </c>
      <c r="I388" s="158"/>
      <c r="L388" s="154"/>
      <c r="M388" s="159"/>
      <c r="T388" s="160"/>
      <c r="AT388" s="155" t="s">
        <v>182</v>
      </c>
      <c r="AU388" s="155" t="s">
        <v>98</v>
      </c>
      <c r="AV388" s="12" t="s">
        <v>98</v>
      </c>
      <c r="AW388" s="12" t="s">
        <v>40</v>
      </c>
      <c r="AX388" s="12" t="s">
        <v>85</v>
      </c>
      <c r="AY388" s="155" t="s">
        <v>171</v>
      </c>
    </row>
    <row r="389" spans="2:51" s="12" customFormat="1" ht="20.399999999999999">
      <c r="B389" s="154"/>
      <c r="D389" s="150" t="s">
        <v>182</v>
      </c>
      <c r="E389" s="155" t="s">
        <v>1</v>
      </c>
      <c r="F389" s="156" t="s">
        <v>949</v>
      </c>
      <c r="H389" s="157">
        <v>10.358000000000001</v>
      </c>
      <c r="I389" s="158"/>
      <c r="L389" s="154"/>
      <c r="M389" s="159"/>
      <c r="T389" s="160"/>
      <c r="AT389" s="155" t="s">
        <v>182</v>
      </c>
      <c r="AU389" s="155" t="s">
        <v>98</v>
      </c>
      <c r="AV389" s="12" t="s">
        <v>98</v>
      </c>
      <c r="AW389" s="12" t="s">
        <v>40</v>
      </c>
      <c r="AX389" s="12" t="s">
        <v>85</v>
      </c>
      <c r="AY389" s="155" t="s">
        <v>171</v>
      </c>
    </row>
    <row r="390" spans="2:51" s="15" customFormat="1">
      <c r="B390" s="188"/>
      <c r="D390" s="150" t="s">
        <v>182</v>
      </c>
      <c r="E390" s="189" t="s">
        <v>1</v>
      </c>
      <c r="F390" s="190" t="s">
        <v>808</v>
      </c>
      <c r="H390" s="191">
        <v>43.228999999999999</v>
      </c>
      <c r="I390" s="192"/>
      <c r="L390" s="188"/>
      <c r="M390" s="193"/>
      <c r="T390" s="194"/>
      <c r="AT390" s="189" t="s">
        <v>182</v>
      </c>
      <c r="AU390" s="189" t="s">
        <v>98</v>
      </c>
      <c r="AV390" s="15" t="s">
        <v>190</v>
      </c>
      <c r="AW390" s="15" t="s">
        <v>40</v>
      </c>
      <c r="AX390" s="15" t="s">
        <v>85</v>
      </c>
      <c r="AY390" s="189" t="s">
        <v>171</v>
      </c>
    </row>
    <row r="391" spans="2:51" s="14" customFormat="1">
      <c r="B391" s="182"/>
      <c r="D391" s="150" t="s">
        <v>182</v>
      </c>
      <c r="E391" s="183" t="s">
        <v>1</v>
      </c>
      <c r="F391" s="184" t="s">
        <v>950</v>
      </c>
      <c r="H391" s="183" t="s">
        <v>1</v>
      </c>
      <c r="I391" s="185"/>
      <c r="L391" s="182"/>
      <c r="M391" s="186"/>
      <c r="T391" s="187"/>
      <c r="AT391" s="183" t="s">
        <v>182</v>
      </c>
      <c r="AU391" s="183" t="s">
        <v>98</v>
      </c>
      <c r="AV391" s="14" t="s">
        <v>92</v>
      </c>
      <c r="AW391" s="14" t="s">
        <v>40</v>
      </c>
      <c r="AX391" s="14" t="s">
        <v>85</v>
      </c>
      <c r="AY391" s="183" t="s">
        <v>171</v>
      </c>
    </row>
    <row r="392" spans="2:51" s="12" customFormat="1" ht="20.399999999999999">
      <c r="B392" s="154"/>
      <c r="D392" s="150" t="s">
        <v>182</v>
      </c>
      <c r="E392" s="155" t="s">
        <v>1</v>
      </c>
      <c r="F392" s="156" t="s">
        <v>951</v>
      </c>
      <c r="H392" s="157">
        <v>6.8860000000000001</v>
      </c>
      <c r="I392" s="158"/>
      <c r="L392" s="154"/>
      <c r="M392" s="159"/>
      <c r="T392" s="160"/>
      <c r="AT392" s="155" t="s">
        <v>182</v>
      </c>
      <c r="AU392" s="155" t="s">
        <v>98</v>
      </c>
      <c r="AV392" s="12" t="s">
        <v>98</v>
      </c>
      <c r="AW392" s="12" t="s">
        <v>40</v>
      </c>
      <c r="AX392" s="12" t="s">
        <v>85</v>
      </c>
      <c r="AY392" s="155" t="s">
        <v>171</v>
      </c>
    </row>
    <row r="393" spans="2:51" s="12" customFormat="1" ht="20.399999999999999">
      <c r="B393" s="154"/>
      <c r="D393" s="150" t="s">
        <v>182</v>
      </c>
      <c r="E393" s="155" t="s">
        <v>1</v>
      </c>
      <c r="F393" s="156" t="s">
        <v>952</v>
      </c>
      <c r="H393" s="157">
        <v>13.5</v>
      </c>
      <c r="I393" s="158"/>
      <c r="L393" s="154"/>
      <c r="M393" s="159"/>
      <c r="T393" s="160"/>
      <c r="AT393" s="155" t="s">
        <v>182</v>
      </c>
      <c r="AU393" s="155" t="s">
        <v>98</v>
      </c>
      <c r="AV393" s="12" t="s">
        <v>98</v>
      </c>
      <c r="AW393" s="12" t="s">
        <v>40</v>
      </c>
      <c r="AX393" s="12" t="s">
        <v>85</v>
      </c>
      <c r="AY393" s="155" t="s">
        <v>171</v>
      </c>
    </row>
    <row r="394" spans="2:51" s="15" customFormat="1">
      <c r="B394" s="188"/>
      <c r="D394" s="150" t="s">
        <v>182</v>
      </c>
      <c r="E394" s="189" t="s">
        <v>1</v>
      </c>
      <c r="F394" s="190" t="s">
        <v>808</v>
      </c>
      <c r="H394" s="191">
        <v>20.385999999999999</v>
      </c>
      <c r="I394" s="192"/>
      <c r="L394" s="188"/>
      <c r="M394" s="193"/>
      <c r="T394" s="194"/>
      <c r="AT394" s="189" t="s">
        <v>182</v>
      </c>
      <c r="AU394" s="189" t="s">
        <v>98</v>
      </c>
      <c r="AV394" s="15" t="s">
        <v>190</v>
      </c>
      <c r="AW394" s="15" t="s">
        <v>40</v>
      </c>
      <c r="AX394" s="15" t="s">
        <v>85</v>
      </c>
      <c r="AY394" s="189" t="s">
        <v>171</v>
      </c>
    </row>
    <row r="395" spans="2:51" s="14" customFormat="1">
      <c r="B395" s="182"/>
      <c r="D395" s="150" t="s">
        <v>182</v>
      </c>
      <c r="E395" s="183" t="s">
        <v>1</v>
      </c>
      <c r="F395" s="184" t="s">
        <v>953</v>
      </c>
      <c r="H395" s="183" t="s">
        <v>1</v>
      </c>
      <c r="I395" s="185"/>
      <c r="L395" s="182"/>
      <c r="M395" s="186"/>
      <c r="T395" s="187"/>
      <c r="AT395" s="183" t="s">
        <v>182</v>
      </c>
      <c r="AU395" s="183" t="s">
        <v>98</v>
      </c>
      <c r="AV395" s="14" t="s">
        <v>92</v>
      </c>
      <c r="AW395" s="14" t="s">
        <v>40</v>
      </c>
      <c r="AX395" s="14" t="s">
        <v>85</v>
      </c>
      <c r="AY395" s="183" t="s">
        <v>171</v>
      </c>
    </row>
    <row r="396" spans="2:51" s="12" customFormat="1" ht="20.399999999999999">
      <c r="B396" s="154"/>
      <c r="D396" s="150" t="s">
        <v>182</v>
      </c>
      <c r="E396" s="155" t="s">
        <v>1</v>
      </c>
      <c r="F396" s="156" t="s">
        <v>954</v>
      </c>
      <c r="H396" s="157">
        <v>23.256</v>
      </c>
      <c r="I396" s="158"/>
      <c r="L396" s="154"/>
      <c r="M396" s="159"/>
      <c r="T396" s="160"/>
      <c r="AT396" s="155" t="s">
        <v>182</v>
      </c>
      <c r="AU396" s="155" t="s">
        <v>98</v>
      </c>
      <c r="AV396" s="12" t="s">
        <v>98</v>
      </c>
      <c r="AW396" s="12" t="s">
        <v>40</v>
      </c>
      <c r="AX396" s="12" t="s">
        <v>85</v>
      </c>
      <c r="AY396" s="155" t="s">
        <v>171</v>
      </c>
    </row>
    <row r="397" spans="2:51" s="12" customFormat="1" ht="20.399999999999999">
      <c r="B397" s="154"/>
      <c r="D397" s="150" t="s">
        <v>182</v>
      </c>
      <c r="E397" s="155" t="s">
        <v>1</v>
      </c>
      <c r="F397" s="156" t="s">
        <v>955</v>
      </c>
      <c r="H397" s="157">
        <v>27.72</v>
      </c>
      <c r="I397" s="158"/>
      <c r="L397" s="154"/>
      <c r="M397" s="159"/>
      <c r="T397" s="160"/>
      <c r="AT397" s="155" t="s">
        <v>182</v>
      </c>
      <c r="AU397" s="155" t="s">
        <v>98</v>
      </c>
      <c r="AV397" s="12" t="s">
        <v>98</v>
      </c>
      <c r="AW397" s="12" t="s">
        <v>40</v>
      </c>
      <c r="AX397" s="12" t="s">
        <v>85</v>
      </c>
      <c r="AY397" s="155" t="s">
        <v>171</v>
      </c>
    </row>
    <row r="398" spans="2:51" s="12" customFormat="1" ht="20.399999999999999">
      <c r="B398" s="154"/>
      <c r="D398" s="150" t="s">
        <v>182</v>
      </c>
      <c r="E398" s="155" t="s">
        <v>1</v>
      </c>
      <c r="F398" s="156" t="s">
        <v>956</v>
      </c>
      <c r="H398" s="157">
        <v>6.976</v>
      </c>
      <c r="I398" s="158"/>
      <c r="L398" s="154"/>
      <c r="M398" s="159"/>
      <c r="T398" s="160"/>
      <c r="AT398" s="155" t="s">
        <v>182</v>
      </c>
      <c r="AU398" s="155" t="s">
        <v>98</v>
      </c>
      <c r="AV398" s="12" t="s">
        <v>98</v>
      </c>
      <c r="AW398" s="12" t="s">
        <v>40</v>
      </c>
      <c r="AX398" s="12" t="s">
        <v>85</v>
      </c>
      <c r="AY398" s="155" t="s">
        <v>171</v>
      </c>
    </row>
    <row r="399" spans="2:51" s="15" customFormat="1">
      <c r="B399" s="188"/>
      <c r="D399" s="150" t="s">
        <v>182</v>
      </c>
      <c r="E399" s="189" t="s">
        <v>1</v>
      </c>
      <c r="F399" s="190" t="s">
        <v>808</v>
      </c>
      <c r="H399" s="191">
        <v>57.951999999999998</v>
      </c>
      <c r="I399" s="192"/>
      <c r="L399" s="188"/>
      <c r="M399" s="193"/>
      <c r="T399" s="194"/>
      <c r="AT399" s="189" t="s">
        <v>182</v>
      </c>
      <c r="AU399" s="189" t="s">
        <v>98</v>
      </c>
      <c r="AV399" s="15" t="s">
        <v>190</v>
      </c>
      <c r="AW399" s="15" t="s">
        <v>40</v>
      </c>
      <c r="AX399" s="15" t="s">
        <v>85</v>
      </c>
      <c r="AY399" s="189" t="s">
        <v>171</v>
      </c>
    </row>
    <row r="400" spans="2:51" s="12" customFormat="1" ht="20.399999999999999">
      <c r="B400" s="154"/>
      <c r="D400" s="150" t="s">
        <v>182</v>
      </c>
      <c r="E400" s="155" t="s">
        <v>1</v>
      </c>
      <c r="F400" s="156" t="s">
        <v>957</v>
      </c>
      <c r="H400" s="157">
        <v>274.17599999999999</v>
      </c>
      <c r="I400" s="158"/>
      <c r="L400" s="154"/>
      <c r="M400" s="159"/>
      <c r="T400" s="160"/>
      <c r="AT400" s="155" t="s">
        <v>182</v>
      </c>
      <c r="AU400" s="155" t="s">
        <v>98</v>
      </c>
      <c r="AV400" s="12" t="s">
        <v>98</v>
      </c>
      <c r="AW400" s="12" t="s">
        <v>40</v>
      </c>
      <c r="AX400" s="12" t="s">
        <v>85</v>
      </c>
      <c r="AY400" s="155" t="s">
        <v>171</v>
      </c>
    </row>
    <row r="401" spans="2:65" s="12" customFormat="1">
      <c r="B401" s="154"/>
      <c r="D401" s="150" t="s">
        <v>182</v>
      </c>
      <c r="E401" s="155" t="s">
        <v>1</v>
      </c>
      <c r="F401" s="156" t="s">
        <v>958</v>
      </c>
      <c r="H401" s="157">
        <v>8.16</v>
      </c>
      <c r="I401" s="158"/>
      <c r="L401" s="154"/>
      <c r="M401" s="159"/>
      <c r="T401" s="160"/>
      <c r="AT401" s="155" t="s">
        <v>182</v>
      </c>
      <c r="AU401" s="155" t="s">
        <v>98</v>
      </c>
      <c r="AV401" s="12" t="s">
        <v>98</v>
      </c>
      <c r="AW401" s="12" t="s">
        <v>40</v>
      </c>
      <c r="AX401" s="12" t="s">
        <v>85</v>
      </c>
      <c r="AY401" s="155" t="s">
        <v>171</v>
      </c>
    </row>
    <row r="402" spans="2:65" s="15" customFormat="1">
      <c r="B402" s="188"/>
      <c r="D402" s="150" t="s">
        <v>182</v>
      </c>
      <c r="E402" s="189" t="s">
        <v>1</v>
      </c>
      <c r="F402" s="190" t="s">
        <v>808</v>
      </c>
      <c r="H402" s="191">
        <v>282.33600000000001</v>
      </c>
      <c r="I402" s="192"/>
      <c r="L402" s="188"/>
      <c r="M402" s="193"/>
      <c r="T402" s="194"/>
      <c r="AT402" s="189" t="s">
        <v>182</v>
      </c>
      <c r="AU402" s="189" t="s">
        <v>98</v>
      </c>
      <c r="AV402" s="15" t="s">
        <v>190</v>
      </c>
      <c r="AW402" s="15" t="s">
        <v>40</v>
      </c>
      <c r="AX402" s="15" t="s">
        <v>85</v>
      </c>
      <c r="AY402" s="189" t="s">
        <v>171</v>
      </c>
    </row>
    <row r="403" spans="2:65" s="13" customFormat="1">
      <c r="B403" s="172"/>
      <c r="D403" s="150" t="s">
        <v>182</v>
      </c>
      <c r="E403" s="173" t="s">
        <v>1</v>
      </c>
      <c r="F403" s="174" t="s">
        <v>546</v>
      </c>
      <c r="H403" s="175">
        <v>751.87400000000014</v>
      </c>
      <c r="I403" s="176"/>
      <c r="L403" s="172"/>
      <c r="M403" s="177"/>
      <c r="T403" s="178"/>
      <c r="AT403" s="173" t="s">
        <v>182</v>
      </c>
      <c r="AU403" s="173" t="s">
        <v>98</v>
      </c>
      <c r="AV403" s="13" t="s">
        <v>178</v>
      </c>
      <c r="AW403" s="13" t="s">
        <v>40</v>
      </c>
      <c r="AX403" s="13" t="s">
        <v>85</v>
      </c>
      <c r="AY403" s="173" t="s">
        <v>171</v>
      </c>
    </row>
    <row r="404" spans="2:65" s="12" customFormat="1">
      <c r="B404" s="154"/>
      <c r="D404" s="150" t="s">
        <v>182</v>
      </c>
      <c r="E404" s="155" t="s">
        <v>1</v>
      </c>
      <c r="F404" s="156" t="s">
        <v>959</v>
      </c>
      <c r="H404" s="157">
        <v>375.93700000000001</v>
      </c>
      <c r="I404" s="158"/>
      <c r="L404" s="154"/>
      <c r="M404" s="159"/>
      <c r="T404" s="160"/>
      <c r="AT404" s="155" t="s">
        <v>182</v>
      </c>
      <c r="AU404" s="155" t="s">
        <v>98</v>
      </c>
      <c r="AV404" s="12" t="s">
        <v>98</v>
      </c>
      <c r="AW404" s="12" t="s">
        <v>40</v>
      </c>
      <c r="AX404" s="12" t="s">
        <v>92</v>
      </c>
      <c r="AY404" s="155" t="s">
        <v>171</v>
      </c>
    </row>
    <row r="405" spans="2:65" s="1" customFormat="1" ht="33" customHeight="1">
      <c r="B405" s="33"/>
      <c r="C405" s="137" t="s">
        <v>335</v>
      </c>
      <c r="D405" s="137" t="s">
        <v>173</v>
      </c>
      <c r="E405" s="138" t="s">
        <v>960</v>
      </c>
      <c r="F405" s="139" t="s">
        <v>961</v>
      </c>
      <c r="G405" s="140" t="s">
        <v>215</v>
      </c>
      <c r="H405" s="141">
        <v>662.76700000000005</v>
      </c>
      <c r="I405" s="142"/>
      <c r="J405" s="143">
        <f>ROUND(I405*H405,2)</f>
        <v>0</v>
      </c>
      <c r="K405" s="139" t="s">
        <v>177</v>
      </c>
      <c r="L405" s="33"/>
      <c r="M405" s="144" t="s">
        <v>1</v>
      </c>
      <c r="N405" s="145" t="s">
        <v>50</v>
      </c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AR405" s="148" t="s">
        <v>178</v>
      </c>
      <c r="AT405" s="148" t="s">
        <v>173</v>
      </c>
      <c r="AU405" s="148" t="s">
        <v>98</v>
      </c>
      <c r="AY405" s="17" t="s">
        <v>171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7" t="s">
        <v>92</v>
      </c>
      <c r="BK405" s="149">
        <f>ROUND(I405*H405,2)</f>
        <v>0</v>
      </c>
      <c r="BL405" s="17" t="s">
        <v>178</v>
      </c>
      <c r="BM405" s="148" t="s">
        <v>962</v>
      </c>
    </row>
    <row r="406" spans="2:65" s="1" customFormat="1" ht="28.8">
      <c r="B406" s="33"/>
      <c r="D406" s="150" t="s">
        <v>180</v>
      </c>
      <c r="F406" s="151" t="s">
        <v>963</v>
      </c>
      <c r="I406" s="152"/>
      <c r="L406" s="33"/>
      <c r="M406" s="153"/>
      <c r="T406" s="57"/>
      <c r="AT406" s="17" t="s">
        <v>180</v>
      </c>
      <c r="AU406" s="17" t="s">
        <v>98</v>
      </c>
    </row>
    <row r="407" spans="2:65" s="14" customFormat="1">
      <c r="B407" s="182"/>
      <c r="D407" s="150" t="s">
        <v>182</v>
      </c>
      <c r="E407" s="183" t="s">
        <v>1</v>
      </c>
      <c r="F407" s="184" t="s">
        <v>964</v>
      </c>
      <c r="H407" s="183" t="s">
        <v>1</v>
      </c>
      <c r="I407" s="185"/>
      <c r="L407" s="182"/>
      <c r="M407" s="186"/>
      <c r="T407" s="187"/>
      <c r="AT407" s="183" t="s">
        <v>182</v>
      </c>
      <c r="AU407" s="183" t="s">
        <v>98</v>
      </c>
      <c r="AV407" s="14" t="s">
        <v>92</v>
      </c>
      <c r="AW407" s="14" t="s">
        <v>40</v>
      </c>
      <c r="AX407" s="14" t="s">
        <v>85</v>
      </c>
      <c r="AY407" s="183" t="s">
        <v>171</v>
      </c>
    </row>
    <row r="408" spans="2:65" s="14" customFormat="1" ht="20.399999999999999">
      <c r="B408" s="182"/>
      <c r="D408" s="150" t="s">
        <v>182</v>
      </c>
      <c r="E408" s="183" t="s">
        <v>1</v>
      </c>
      <c r="F408" s="184" t="s">
        <v>965</v>
      </c>
      <c r="H408" s="183" t="s">
        <v>1</v>
      </c>
      <c r="I408" s="185"/>
      <c r="L408" s="182"/>
      <c r="M408" s="186"/>
      <c r="T408" s="187"/>
      <c r="AT408" s="183" t="s">
        <v>182</v>
      </c>
      <c r="AU408" s="183" t="s">
        <v>98</v>
      </c>
      <c r="AV408" s="14" t="s">
        <v>92</v>
      </c>
      <c r="AW408" s="14" t="s">
        <v>40</v>
      </c>
      <c r="AX408" s="14" t="s">
        <v>85</v>
      </c>
      <c r="AY408" s="183" t="s">
        <v>171</v>
      </c>
    </row>
    <row r="409" spans="2:65" s="12" customFormat="1" ht="20.399999999999999">
      <c r="B409" s="154"/>
      <c r="D409" s="150" t="s">
        <v>182</v>
      </c>
      <c r="E409" s="155" t="s">
        <v>1</v>
      </c>
      <c r="F409" s="156" t="s">
        <v>966</v>
      </c>
      <c r="H409" s="157">
        <v>38.860999999999997</v>
      </c>
      <c r="I409" s="158"/>
      <c r="L409" s="154"/>
      <c r="M409" s="159"/>
      <c r="T409" s="160"/>
      <c r="AT409" s="155" t="s">
        <v>182</v>
      </c>
      <c r="AU409" s="155" t="s">
        <v>98</v>
      </c>
      <c r="AV409" s="12" t="s">
        <v>98</v>
      </c>
      <c r="AW409" s="12" t="s">
        <v>40</v>
      </c>
      <c r="AX409" s="12" t="s">
        <v>85</v>
      </c>
      <c r="AY409" s="155" t="s">
        <v>171</v>
      </c>
    </row>
    <row r="410" spans="2:65" s="12" customFormat="1" ht="20.399999999999999">
      <c r="B410" s="154"/>
      <c r="D410" s="150" t="s">
        <v>182</v>
      </c>
      <c r="E410" s="155" t="s">
        <v>1</v>
      </c>
      <c r="F410" s="156" t="s">
        <v>967</v>
      </c>
      <c r="H410" s="157">
        <v>64.004999999999995</v>
      </c>
      <c r="I410" s="158"/>
      <c r="L410" s="154"/>
      <c r="M410" s="159"/>
      <c r="T410" s="160"/>
      <c r="AT410" s="155" t="s">
        <v>182</v>
      </c>
      <c r="AU410" s="155" t="s">
        <v>98</v>
      </c>
      <c r="AV410" s="12" t="s">
        <v>98</v>
      </c>
      <c r="AW410" s="12" t="s">
        <v>40</v>
      </c>
      <c r="AX410" s="12" t="s">
        <v>85</v>
      </c>
      <c r="AY410" s="155" t="s">
        <v>171</v>
      </c>
    </row>
    <row r="411" spans="2:65" s="12" customFormat="1" ht="20.399999999999999">
      <c r="B411" s="154"/>
      <c r="D411" s="150" t="s">
        <v>182</v>
      </c>
      <c r="E411" s="155" t="s">
        <v>1</v>
      </c>
      <c r="F411" s="156" t="s">
        <v>968</v>
      </c>
      <c r="H411" s="157">
        <v>21.364000000000001</v>
      </c>
      <c r="I411" s="158"/>
      <c r="L411" s="154"/>
      <c r="M411" s="159"/>
      <c r="T411" s="160"/>
      <c r="AT411" s="155" t="s">
        <v>182</v>
      </c>
      <c r="AU411" s="155" t="s">
        <v>98</v>
      </c>
      <c r="AV411" s="12" t="s">
        <v>98</v>
      </c>
      <c r="AW411" s="12" t="s">
        <v>40</v>
      </c>
      <c r="AX411" s="12" t="s">
        <v>85</v>
      </c>
      <c r="AY411" s="155" t="s">
        <v>171</v>
      </c>
    </row>
    <row r="412" spans="2:65" s="12" customFormat="1" ht="20.399999999999999">
      <c r="B412" s="154"/>
      <c r="D412" s="150" t="s">
        <v>182</v>
      </c>
      <c r="E412" s="155" t="s">
        <v>1</v>
      </c>
      <c r="F412" s="156" t="s">
        <v>969</v>
      </c>
      <c r="H412" s="157">
        <v>50.567999999999998</v>
      </c>
      <c r="I412" s="158"/>
      <c r="L412" s="154"/>
      <c r="M412" s="159"/>
      <c r="T412" s="160"/>
      <c r="AT412" s="155" t="s">
        <v>182</v>
      </c>
      <c r="AU412" s="155" t="s">
        <v>98</v>
      </c>
      <c r="AV412" s="12" t="s">
        <v>98</v>
      </c>
      <c r="AW412" s="12" t="s">
        <v>40</v>
      </c>
      <c r="AX412" s="12" t="s">
        <v>85</v>
      </c>
      <c r="AY412" s="155" t="s">
        <v>171</v>
      </c>
    </row>
    <row r="413" spans="2:65" s="12" customFormat="1" ht="20.399999999999999">
      <c r="B413" s="154"/>
      <c r="D413" s="150" t="s">
        <v>182</v>
      </c>
      <c r="E413" s="155" t="s">
        <v>1</v>
      </c>
      <c r="F413" s="156" t="s">
        <v>970</v>
      </c>
      <c r="H413" s="157">
        <v>30.8</v>
      </c>
      <c r="I413" s="158"/>
      <c r="L413" s="154"/>
      <c r="M413" s="159"/>
      <c r="T413" s="160"/>
      <c r="AT413" s="155" t="s">
        <v>182</v>
      </c>
      <c r="AU413" s="155" t="s">
        <v>98</v>
      </c>
      <c r="AV413" s="12" t="s">
        <v>98</v>
      </c>
      <c r="AW413" s="12" t="s">
        <v>40</v>
      </c>
      <c r="AX413" s="12" t="s">
        <v>85</v>
      </c>
      <c r="AY413" s="155" t="s">
        <v>171</v>
      </c>
    </row>
    <row r="414" spans="2:65" s="12" customFormat="1" ht="20.399999999999999">
      <c r="B414" s="154"/>
      <c r="D414" s="150" t="s">
        <v>182</v>
      </c>
      <c r="E414" s="155" t="s">
        <v>1</v>
      </c>
      <c r="F414" s="156" t="s">
        <v>971</v>
      </c>
      <c r="H414" s="157">
        <v>60.478999999999999</v>
      </c>
      <c r="I414" s="158"/>
      <c r="L414" s="154"/>
      <c r="M414" s="159"/>
      <c r="T414" s="160"/>
      <c r="AT414" s="155" t="s">
        <v>182</v>
      </c>
      <c r="AU414" s="155" t="s">
        <v>98</v>
      </c>
      <c r="AV414" s="12" t="s">
        <v>98</v>
      </c>
      <c r="AW414" s="12" t="s">
        <v>40</v>
      </c>
      <c r="AX414" s="12" t="s">
        <v>85</v>
      </c>
      <c r="AY414" s="155" t="s">
        <v>171</v>
      </c>
    </row>
    <row r="415" spans="2:65" s="12" customFormat="1" ht="20.399999999999999">
      <c r="B415" s="154"/>
      <c r="D415" s="150" t="s">
        <v>182</v>
      </c>
      <c r="E415" s="155" t="s">
        <v>1</v>
      </c>
      <c r="F415" s="156" t="s">
        <v>972</v>
      </c>
      <c r="H415" s="157">
        <v>50.872999999999998</v>
      </c>
      <c r="I415" s="158"/>
      <c r="L415" s="154"/>
      <c r="M415" s="159"/>
      <c r="T415" s="160"/>
      <c r="AT415" s="155" t="s">
        <v>182</v>
      </c>
      <c r="AU415" s="155" t="s">
        <v>98</v>
      </c>
      <c r="AV415" s="12" t="s">
        <v>98</v>
      </c>
      <c r="AW415" s="12" t="s">
        <v>40</v>
      </c>
      <c r="AX415" s="12" t="s">
        <v>85</v>
      </c>
      <c r="AY415" s="155" t="s">
        <v>171</v>
      </c>
    </row>
    <row r="416" spans="2:65" s="12" customFormat="1" ht="20.399999999999999">
      <c r="B416" s="154"/>
      <c r="D416" s="150" t="s">
        <v>182</v>
      </c>
      <c r="E416" s="155" t="s">
        <v>1</v>
      </c>
      <c r="F416" s="156" t="s">
        <v>973</v>
      </c>
      <c r="H416" s="157">
        <v>25.37</v>
      </c>
      <c r="I416" s="158"/>
      <c r="L416" s="154"/>
      <c r="M416" s="159"/>
      <c r="T416" s="160"/>
      <c r="AT416" s="155" t="s">
        <v>182</v>
      </c>
      <c r="AU416" s="155" t="s">
        <v>98</v>
      </c>
      <c r="AV416" s="12" t="s">
        <v>98</v>
      </c>
      <c r="AW416" s="12" t="s">
        <v>40</v>
      </c>
      <c r="AX416" s="12" t="s">
        <v>85</v>
      </c>
      <c r="AY416" s="155" t="s">
        <v>171</v>
      </c>
    </row>
    <row r="417" spans="2:51" s="12" customFormat="1" ht="20.399999999999999">
      <c r="B417" s="154"/>
      <c r="D417" s="150" t="s">
        <v>182</v>
      </c>
      <c r="E417" s="155" t="s">
        <v>1</v>
      </c>
      <c r="F417" s="156" t="s">
        <v>974</v>
      </c>
      <c r="H417" s="157">
        <v>25.120999999999999</v>
      </c>
      <c r="I417" s="158"/>
      <c r="L417" s="154"/>
      <c r="M417" s="159"/>
      <c r="T417" s="160"/>
      <c r="AT417" s="155" t="s">
        <v>182</v>
      </c>
      <c r="AU417" s="155" t="s">
        <v>98</v>
      </c>
      <c r="AV417" s="12" t="s">
        <v>98</v>
      </c>
      <c r="AW417" s="12" t="s">
        <v>40</v>
      </c>
      <c r="AX417" s="12" t="s">
        <v>85</v>
      </c>
      <c r="AY417" s="155" t="s">
        <v>171</v>
      </c>
    </row>
    <row r="418" spans="2:51" s="12" customFormat="1" ht="20.399999999999999">
      <c r="B418" s="154"/>
      <c r="D418" s="150" t="s">
        <v>182</v>
      </c>
      <c r="E418" s="155" t="s">
        <v>1</v>
      </c>
      <c r="F418" s="156" t="s">
        <v>975</v>
      </c>
      <c r="H418" s="157">
        <v>46.884</v>
      </c>
      <c r="I418" s="158"/>
      <c r="L418" s="154"/>
      <c r="M418" s="159"/>
      <c r="T418" s="160"/>
      <c r="AT418" s="155" t="s">
        <v>182</v>
      </c>
      <c r="AU418" s="155" t="s">
        <v>98</v>
      </c>
      <c r="AV418" s="12" t="s">
        <v>98</v>
      </c>
      <c r="AW418" s="12" t="s">
        <v>40</v>
      </c>
      <c r="AX418" s="12" t="s">
        <v>85</v>
      </c>
      <c r="AY418" s="155" t="s">
        <v>171</v>
      </c>
    </row>
    <row r="419" spans="2:51" s="12" customFormat="1" ht="20.399999999999999">
      <c r="B419" s="154"/>
      <c r="D419" s="150" t="s">
        <v>182</v>
      </c>
      <c r="E419" s="155" t="s">
        <v>1</v>
      </c>
      <c r="F419" s="156" t="s">
        <v>976</v>
      </c>
      <c r="H419" s="157">
        <v>54.262</v>
      </c>
      <c r="I419" s="158"/>
      <c r="L419" s="154"/>
      <c r="M419" s="159"/>
      <c r="T419" s="160"/>
      <c r="AT419" s="155" t="s">
        <v>182</v>
      </c>
      <c r="AU419" s="155" t="s">
        <v>98</v>
      </c>
      <c r="AV419" s="12" t="s">
        <v>98</v>
      </c>
      <c r="AW419" s="12" t="s">
        <v>40</v>
      </c>
      <c r="AX419" s="12" t="s">
        <v>85</v>
      </c>
      <c r="AY419" s="155" t="s">
        <v>171</v>
      </c>
    </row>
    <row r="420" spans="2:51" s="12" customFormat="1" ht="20.399999999999999">
      <c r="B420" s="154"/>
      <c r="D420" s="150" t="s">
        <v>182</v>
      </c>
      <c r="E420" s="155" t="s">
        <v>1</v>
      </c>
      <c r="F420" s="156" t="s">
        <v>977</v>
      </c>
      <c r="H420" s="157">
        <v>23.768999999999998</v>
      </c>
      <c r="I420" s="158"/>
      <c r="L420" s="154"/>
      <c r="M420" s="159"/>
      <c r="T420" s="160"/>
      <c r="AT420" s="155" t="s">
        <v>182</v>
      </c>
      <c r="AU420" s="155" t="s">
        <v>98</v>
      </c>
      <c r="AV420" s="12" t="s">
        <v>98</v>
      </c>
      <c r="AW420" s="12" t="s">
        <v>40</v>
      </c>
      <c r="AX420" s="12" t="s">
        <v>85</v>
      </c>
      <c r="AY420" s="155" t="s">
        <v>171</v>
      </c>
    </row>
    <row r="421" spans="2:51" s="12" customFormat="1" ht="20.399999999999999">
      <c r="B421" s="154"/>
      <c r="D421" s="150" t="s">
        <v>182</v>
      </c>
      <c r="E421" s="155" t="s">
        <v>1</v>
      </c>
      <c r="F421" s="156" t="s">
        <v>978</v>
      </c>
      <c r="H421" s="157">
        <v>11.055</v>
      </c>
      <c r="I421" s="158"/>
      <c r="L421" s="154"/>
      <c r="M421" s="159"/>
      <c r="T421" s="160"/>
      <c r="AT421" s="155" t="s">
        <v>182</v>
      </c>
      <c r="AU421" s="155" t="s">
        <v>98</v>
      </c>
      <c r="AV421" s="12" t="s">
        <v>98</v>
      </c>
      <c r="AW421" s="12" t="s">
        <v>40</v>
      </c>
      <c r="AX421" s="12" t="s">
        <v>85</v>
      </c>
      <c r="AY421" s="155" t="s">
        <v>171</v>
      </c>
    </row>
    <row r="422" spans="2:51" s="12" customFormat="1" ht="20.399999999999999">
      <c r="B422" s="154"/>
      <c r="D422" s="150" t="s">
        <v>182</v>
      </c>
      <c r="E422" s="155" t="s">
        <v>1</v>
      </c>
      <c r="F422" s="156" t="s">
        <v>979</v>
      </c>
      <c r="H422" s="157">
        <v>10.582000000000001</v>
      </c>
      <c r="I422" s="158"/>
      <c r="L422" s="154"/>
      <c r="M422" s="159"/>
      <c r="T422" s="160"/>
      <c r="AT422" s="155" t="s">
        <v>182</v>
      </c>
      <c r="AU422" s="155" t="s">
        <v>98</v>
      </c>
      <c r="AV422" s="12" t="s">
        <v>98</v>
      </c>
      <c r="AW422" s="12" t="s">
        <v>40</v>
      </c>
      <c r="AX422" s="12" t="s">
        <v>85</v>
      </c>
      <c r="AY422" s="155" t="s">
        <v>171</v>
      </c>
    </row>
    <row r="423" spans="2:51" s="12" customFormat="1" ht="20.399999999999999">
      <c r="B423" s="154"/>
      <c r="D423" s="150" t="s">
        <v>182</v>
      </c>
      <c r="E423" s="155" t="s">
        <v>1</v>
      </c>
      <c r="F423" s="156" t="s">
        <v>980</v>
      </c>
      <c r="H423" s="157">
        <v>16.234000000000002</v>
      </c>
      <c r="I423" s="158"/>
      <c r="L423" s="154"/>
      <c r="M423" s="159"/>
      <c r="T423" s="160"/>
      <c r="AT423" s="155" t="s">
        <v>182</v>
      </c>
      <c r="AU423" s="155" t="s">
        <v>98</v>
      </c>
      <c r="AV423" s="12" t="s">
        <v>98</v>
      </c>
      <c r="AW423" s="12" t="s">
        <v>40</v>
      </c>
      <c r="AX423" s="12" t="s">
        <v>85</v>
      </c>
      <c r="AY423" s="155" t="s">
        <v>171</v>
      </c>
    </row>
    <row r="424" spans="2:51" s="15" customFormat="1">
      <c r="B424" s="188"/>
      <c r="D424" s="150" t="s">
        <v>182</v>
      </c>
      <c r="E424" s="189" t="s">
        <v>1</v>
      </c>
      <c r="F424" s="190" t="s">
        <v>808</v>
      </c>
      <c r="H424" s="191">
        <v>530.22700000000009</v>
      </c>
      <c r="I424" s="192"/>
      <c r="L424" s="188"/>
      <c r="M424" s="193"/>
      <c r="T424" s="194"/>
      <c r="AT424" s="189" t="s">
        <v>182</v>
      </c>
      <c r="AU424" s="189" t="s">
        <v>98</v>
      </c>
      <c r="AV424" s="15" t="s">
        <v>190</v>
      </c>
      <c r="AW424" s="15" t="s">
        <v>40</v>
      </c>
      <c r="AX424" s="15" t="s">
        <v>85</v>
      </c>
      <c r="AY424" s="189" t="s">
        <v>171</v>
      </c>
    </row>
    <row r="425" spans="2:51" s="14" customFormat="1">
      <c r="B425" s="182"/>
      <c r="D425" s="150" t="s">
        <v>182</v>
      </c>
      <c r="E425" s="183" t="s">
        <v>1</v>
      </c>
      <c r="F425" s="184" t="s">
        <v>981</v>
      </c>
      <c r="H425" s="183" t="s">
        <v>1</v>
      </c>
      <c r="I425" s="185"/>
      <c r="L425" s="182"/>
      <c r="M425" s="186"/>
      <c r="T425" s="187"/>
      <c r="AT425" s="183" t="s">
        <v>182</v>
      </c>
      <c r="AU425" s="183" t="s">
        <v>98</v>
      </c>
      <c r="AV425" s="14" t="s">
        <v>92</v>
      </c>
      <c r="AW425" s="14" t="s">
        <v>40</v>
      </c>
      <c r="AX425" s="14" t="s">
        <v>85</v>
      </c>
      <c r="AY425" s="183" t="s">
        <v>171</v>
      </c>
    </row>
    <row r="426" spans="2:51" s="12" customFormat="1" ht="20.399999999999999">
      <c r="B426" s="154"/>
      <c r="D426" s="150" t="s">
        <v>182</v>
      </c>
      <c r="E426" s="155" t="s">
        <v>1</v>
      </c>
      <c r="F426" s="156" t="s">
        <v>982</v>
      </c>
      <c r="H426" s="157">
        <v>19.242000000000001</v>
      </c>
      <c r="I426" s="158"/>
      <c r="L426" s="154"/>
      <c r="M426" s="159"/>
      <c r="T426" s="160"/>
      <c r="AT426" s="155" t="s">
        <v>182</v>
      </c>
      <c r="AU426" s="155" t="s">
        <v>98</v>
      </c>
      <c r="AV426" s="12" t="s">
        <v>98</v>
      </c>
      <c r="AW426" s="12" t="s">
        <v>40</v>
      </c>
      <c r="AX426" s="12" t="s">
        <v>85</v>
      </c>
      <c r="AY426" s="155" t="s">
        <v>171</v>
      </c>
    </row>
    <row r="427" spans="2:51" s="12" customFormat="1" ht="20.399999999999999">
      <c r="B427" s="154"/>
      <c r="D427" s="150" t="s">
        <v>182</v>
      </c>
      <c r="E427" s="155" t="s">
        <v>1</v>
      </c>
      <c r="F427" s="156" t="s">
        <v>983</v>
      </c>
      <c r="H427" s="157">
        <v>31.285</v>
      </c>
      <c r="I427" s="158"/>
      <c r="L427" s="154"/>
      <c r="M427" s="159"/>
      <c r="T427" s="160"/>
      <c r="AT427" s="155" t="s">
        <v>182</v>
      </c>
      <c r="AU427" s="155" t="s">
        <v>98</v>
      </c>
      <c r="AV427" s="12" t="s">
        <v>98</v>
      </c>
      <c r="AW427" s="12" t="s">
        <v>40</v>
      </c>
      <c r="AX427" s="12" t="s">
        <v>85</v>
      </c>
      <c r="AY427" s="155" t="s">
        <v>171</v>
      </c>
    </row>
    <row r="428" spans="2:51" s="12" customFormat="1" ht="20.399999999999999">
      <c r="B428" s="154"/>
      <c r="D428" s="150" t="s">
        <v>182</v>
      </c>
      <c r="E428" s="155" t="s">
        <v>1</v>
      </c>
      <c r="F428" s="156" t="s">
        <v>984</v>
      </c>
      <c r="H428" s="157">
        <v>20.506</v>
      </c>
      <c r="I428" s="158"/>
      <c r="L428" s="154"/>
      <c r="M428" s="159"/>
      <c r="T428" s="160"/>
      <c r="AT428" s="155" t="s">
        <v>182</v>
      </c>
      <c r="AU428" s="155" t="s">
        <v>98</v>
      </c>
      <c r="AV428" s="12" t="s">
        <v>98</v>
      </c>
      <c r="AW428" s="12" t="s">
        <v>40</v>
      </c>
      <c r="AX428" s="12" t="s">
        <v>85</v>
      </c>
      <c r="AY428" s="155" t="s">
        <v>171</v>
      </c>
    </row>
    <row r="429" spans="2:51" s="12" customFormat="1" ht="20.399999999999999">
      <c r="B429" s="154"/>
      <c r="D429" s="150" t="s">
        <v>182</v>
      </c>
      <c r="E429" s="155" t="s">
        <v>1</v>
      </c>
      <c r="F429" s="156" t="s">
        <v>985</v>
      </c>
      <c r="H429" s="157">
        <v>36.353000000000002</v>
      </c>
      <c r="I429" s="158"/>
      <c r="L429" s="154"/>
      <c r="M429" s="159"/>
      <c r="T429" s="160"/>
      <c r="AT429" s="155" t="s">
        <v>182</v>
      </c>
      <c r="AU429" s="155" t="s">
        <v>98</v>
      </c>
      <c r="AV429" s="12" t="s">
        <v>98</v>
      </c>
      <c r="AW429" s="12" t="s">
        <v>40</v>
      </c>
      <c r="AX429" s="12" t="s">
        <v>85</v>
      </c>
      <c r="AY429" s="155" t="s">
        <v>171</v>
      </c>
    </row>
    <row r="430" spans="2:51" s="12" customFormat="1" ht="20.399999999999999">
      <c r="B430" s="154"/>
      <c r="D430" s="150" t="s">
        <v>182</v>
      </c>
      <c r="E430" s="155" t="s">
        <v>1</v>
      </c>
      <c r="F430" s="156" t="s">
        <v>986</v>
      </c>
      <c r="H430" s="157">
        <v>23.408000000000001</v>
      </c>
      <c r="I430" s="158"/>
      <c r="L430" s="154"/>
      <c r="M430" s="159"/>
      <c r="T430" s="160"/>
      <c r="AT430" s="155" t="s">
        <v>182</v>
      </c>
      <c r="AU430" s="155" t="s">
        <v>98</v>
      </c>
      <c r="AV430" s="12" t="s">
        <v>98</v>
      </c>
      <c r="AW430" s="12" t="s">
        <v>40</v>
      </c>
      <c r="AX430" s="12" t="s">
        <v>85</v>
      </c>
      <c r="AY430" s="155" t="s">
        <v>171</v>
      </c>
    </row>
    <row r="431" spans="2:51" s="12" customFormat="1" ht="20.399999999999999">
      <c r="B431" s="154"/>
      <c r="D431" s="150" t="s">
        <v>182</v>
      </c>
      <c r="E431" s="155" t="s">
        <v>1</v>
      </c>
      <c r="F431" s="156" t="s">
        <v>987</v>
      </c>
      <c r="H431" s="157">
        <v>34.33</v>
      </c>
      <c r="I431" s="158"/>
      <c r="L431" s="154"/>
      <c r="M431" s="159"/>
      <c r="T431" s="160"/>
      <c r="AT431" s="155" t="s">
        <v>182</v>
      </c>
      <c r="AU431" s="155" t="s">
        <v>98</v>
      </c>
      <c r="AV431" s="12" t="s">
        <v>98</v>
      </c>
      <c r="AW431" s="12" t="s">
        <v>40</v>
      </c>
      <c r="AX431" s="12" t="s">
        <v>85</v>
      </c>
      <c r="AY431" s="155" t="s">
        <v>171</v>
      </c>
    </row>
    <row r="432" spans="2:51" s="15" customFormat="1">
      <c r="B432" s="188"/>
      <c r="D432" s="150" t="s">
        <v>182</v>
      </c>
      <c r="E432" s="189" t="s">
        <v>1</v>
      </c>
      <c r="F432" s="190" t="s">
        <v>808</v>
      </c>
      <c r="H432" s="191">
        <v>165.12399999999997</v>
      </c>
      <c r="I432" s="192"/>
      <c r="L432" s="188"/>
      <c r="M432" s="193"/>
      <c r="T432" s="194"/>
      <c r="AT432" s="189" t="s">
        <v>182</v>
      </c>
      <c r="AU432" s="189" t="s">
        <v>98</v>
      </c>
      <c r="AV432" s="15" t="s">
        <v>190</v>
      </c>
      <c r="AW432" s="15" t="s">
        <v>40</v>
      </c>
      <c r="AX432" s="15" t="s">
        <v>85</v>
      </c>
      <c r="AY432" s="189" t="s">
        <v>171</v>
      </c>
    </row>
    <row r="433" spans="2:51" s="14" customFormat="1">
      <c r="B433" s="182"/>
      <c r="D433" s="150" t="s">
        <v>182</v>
      </c>
      <c r="E433" s="183" t="s">
        <v>1</v>
      </c>
      <c r="F433" s="184" t="s">
        <v>988</v>
      </c>
      <c r="H433" s="183" t="s">
        <v>1</v>
      </c>
      <c r="I433" s="185"/>
      <c r="L433" s="182"/>
      <c r="M433" s="186"/>
      <c r="T433" s="187"/>
      <c r="AT433" s="183" t="s">
        <v>182</v>
      </c>
      <c r="AU433" s="183" t="s">
        <v>98</v>
      </c>
      <c r="AV433" s="14" t="s">
        <v>92</v>
      </c>
      <c r="AW433" s="14" t="s">
        <v>40</v>
      </c>
      <c r="AX433" s="14" t="s">
        <v>85</v>
      </c>
      <c r="AY433" s="183" t="s">
        <v>171</v>
      </c>
    </row>
    <row r="434" spans="2:51" s="12" customFormat="1" ht="20.399999999999999">
      <c r="B434" s="154"/>
      <c r="D434" s="150" t="s">
        <v>182</v>
      </c>
      <c r="E434" s="155" t="s">
        <v>1</v>
      </c>
      <c r="F434" s="156" t="s">
        <v>989</v>
      </c>
      <c r="H434" s="157">
        <v>27.943000000000001</v>
      </c>
      <c r="I434" s="158"/>
      <c r="L434" s="154"/>
      <c r="M434" s="159"/>
      <c r="T434" s="160"/>
      <c r="AT434" s="155" t="s">
        <v>182</v>
      </c>
      <c r="AU434" s="155" t="s">
        <v>98</v>
      </c>
      <c r="AV434" s="12" t="s">
        <v>98</v>
      </c>
      <c r="AW434" s="12" t="s">
        <v>40</v>
      </c>
      <c r="AX434" s="12" t="s">
        <v>85</v>
      </c>
      <c r="AY434" s="155" t="s">
        <v>171</v>
      </c>
    </row>
    <row r="435" spans="2:51" s="12" customFormat="1" ht="20.399999999999999">
      <c r="B435" s="154"/>
      <c r="D435" s="150" t="s">
        <v>182</v>
      </c>
      <c r="E435" s="155" t="s">
        <v>1</v>
      </c>
      <c r="F435" s="156" t="s">
        <v>990</v>
      </c>
      <c r="H435" s="157">
        <v>33.418999999999997</v>
      </c>
      <c r="I435" s="158"/>
      <c r="L435" s="154"/>
      <c r="M435" s="159"/>
      <c r="T435" s="160"/>
      <c r="AT435" s="155" t="s">
        <v>182</v>
      </c>
      <c r="AU435" s="155" t="s">
        <v>98</v>
      </c>
      <c r="AV435" s="12" t="s">
        <v>98</v>
      </c>
      <c r="AW435" s="12" t="s">
        <v>40</v>
      </c>
      <c r="AX435" s="12" t="s">
        <v>85</v>
      </c>
      <c r="AY435" s="155" t="s">
        <v>171</v>
      </c>
    </row>
    <row r="436" spans="2:51" s="12" customFormat="1" ht="20.399999999999999">
      <c r="B436" s="154"/>
      <c r="D436" s="150" t="s">
        <v>182</v>
      </c>
      <c r="E436" s="155" t="s">
        <v>1</v>
      </c>
      <c r="F436" s="156" t="s">
        <v>991</v>
      </c>
      <c r="H436" s="157">
        <v>33.656999999999996</v>
      </c>
      <c r="I436" s="158"/>
      <c r="L436" s="154"/>
      <c r="M436" s="159"/>
      <c r="T436" s="160"/>
      <c r="AT436" s="155" t="s">
        <v>182</v>
      </c>
      <c r="AU436" s="155" t="s">
        <v>98</v>
      </c>
      <c r="AV436" s="12" t="s">
        <v>98</v>
      </c>
      <c r="AW436" s="12" t="s">
        <v>40</v>
      </c>
      <c r="AX436" s="12" t="s">
        <v>85</v>
      </c>
      <c r="AY436" s="155" t="s">
        <v>171</v>
      </c>
    </row>
    <row r="437" spans="2:51" s="12" customFormat="1" ht="20.399999999999999">
      <c r="B437" s="154"/>
      <c r="D437" s="150" t="s">
        <v>182</v>
      </c>
      <c r="E437" s="155" t="s">
        <v>1</v>
      </c>
      <c r="F437" s="156" t="s">
        <v>992</v>
      </c>
      <c r="H437" s="157">
        <v>6.6870000000000003</v>
      </c>
      <c r="I437" s="158"/>
      <c r="L437" s="154"/>
      <c r="M437" s="159"/>
      <c r="T437" s="160"/>
      <c r="AT437" s="155" t="s">
        <v>182</v>
      </c>
      <c r="AU437" s="155" t="s">
        <v>98</v>
      </c>
      <c r="AV437" s="12" t="s">
        <v>98</v>
      </c>
      <c r="AW437" s="12" t="s">
        <v>40</v>
      </c>
      <c r="AX437" s="12" t="s">
        <v>85</v>
      </c>
      <c r="AY437" s="155" t="s">
        <v>171</v>
      </c>
    </row>
    <row r="438" spans="2:51" s="15" customFormat="1">
      <c r="B438" s="188"/>
      <c r="D438" s="150" t="s">
        <v>182</v>
      </c>
      <c r="E438" s="189" t="s">
        <v>1</v>
      </c>
      <c r="F438" s="190" t="s">
        <v>808</v>
      </c>
      <c r="H438" s="191">
        <v>101.70599999999999</v>
      </c>
      <c r="I438" s="192"/>
      <c r="L438" s="188"/>
      <c r="M438" s="193"/>
      <c r="T438" s="194"/>
      <c r="AT438" s="189" t="s">
        <v>182</v>
      </c>
      <c r="AU438" s="189" t="s">
        <v>98</v>
      </c>
      <c r="AV438" s="15" t="s">
        <v>190</v>
      </c>
      <c r="AW438" s="15" t="s">
        <v>40</v>
      </c>
      <c r="AX438" s="15" t="s">
        <v>85</v>
      </c>
      <c r="AY438" s="189" t="s">
        <v>171</v>
      </c>
    </row>
    <row r="439" spans="2:51" s="14" customFormat="1">
      <c r="B439" s="182"/>
      <c r="D439" s="150" t="s">
        <v>182</v>
      </c>
      <c r="E439" s="183" t="s">
        <v>1</v>
      </c>
      <c r="F439" s="184" t="s">
        <v>993</v>
      </c>
      <c r="H439" s="183" t="s">
        <v>1</v>
      </c>
      <c r="I439" s="185"/>
      <c r="L439" s="182"/>
      <c r="M439" s="186"/>
      <c r="T439" s="187"/>
      <c r="AT439" s="183" t="s">
        <v>182</v>
      </c>
      <c r="AU439" s="183" t="s">
        <v>98</v>
      </c>
      <c r="AV439" s="14" t="s">
        <v>92</v>
      </c>
      <c r="AW439" s="14" t="s">
        <v>40</v>
      </c>
      <c r="AX439" s="14" t="s">
        <v>85</v>
      </c>
      <c r="AY439" s="183" t="s">
        <v>171</v>
      </c>
    </row>
    <row r="440" spans="2:51" s="12" customFormat="1">
      <c r="B440" s="154"/>
      <c r="D440" s="150" t="s">
        <v>182</v>
      </c>
      <c r="E440" s="155" t="s">
        <v>1</v>
      </c>
      <c r="F440" s="156" t="s">
        <v>994</v>
      </c>
      <c r="H440" s="157">
        <v>13.5</v>
      </c>
      <c r="I440" s="158"/>
      <c r="L440" s="154"/>
      <c r="M440" s="159"/>
      <c r="T440" s="160"/>
      <c r="AT440" s="155" t="s">
        <v>182</v>
      </c>
      <c r="AU440" s="155" t="s">
        <v>98</v>
      </c>
      <c r="AV440" s="12" t="s">
        <v>98</v>
      </c>
      <c r="AW440" s="12" t="s">
        <v>40</v>
      </c>
      <c r="AX440" s="12" t="s">
        <v>85</v>
      </c>
      <c r="AY440" s="155" t="s">
        <v>171</v>
      </c>
    </row>
    <row r="441" spans="2:51" s="12" customFormat="1">
      <c r="B441" s="154"/>
      <c r="D441" s="150" t="s">
        <v>182</v>
      </c>
      <c r="E441" s="155" t="s">
        <v>1</v>
      </c>
      <c r="F441" s="156" t="s">
        <v>995</v>
      </c>
      <c r="H441" s="157">
        <v>13.446</v>
      </c>
      <c r="I441" s="158"/>
      <c r="L441" s="154"/>
      <c r="M441" s="159"/>
      <c r="T441" s="160"/>
      <c r="AT441" s="155" t="s">
        <v>182</v>
      </c>
      <c r="AU441" s="155" t="s">
        <v>98</v>
      </c>
      <c r="AV441" s="12" t="s">
        <v>98</v>
      </c>
      <c r="AW441" s="12" t="s">
        <v>40</v>
      </c>
      <c r="AX441" s="12" t="s">
        <v>85</v>
      </c>
      <c r="AY441" s="155" t="s">
        <v>171</v>
      </c>
    </row>
    <row r="442" spans="2:51" s="12" customFormat="1">
      <c r="B442" s="154"/>
      <c r="D442" s="150" t="s">
        <v>182</v>
      </c>
      <c r="E442" s="155" t="s">
        <v>1</v>
      </c>
      <c r="F442" s="156" t="s">
        <v>996</v>
      </c>
      <c r="H442" s="157">
        <v>13.965</v>
      </c>
      <c r="I442" s="158"/>
      <c r="L442" s="154"/>
      <c r="M442" s="159"/>
      <c r="T442" s="160"/>
      <c r="AT442" s="155" t="s">
        <v>182</v>
      </c>
      <c r="AU442" s="155" t="s">
        <v>98</v>
      </c>
      <c r="AV442" s="12" t="s">
        <v>98</v>
      </c>
      <c r="AW442" s="12" t="s">
        <v>40</v>
      </c>
      <c r="AX442" s="12" t="s">
        <v>85</v>
      </c>
      <c r="AY442" s="155" t="s">
        <v>171</v>
      </c>
    </row>
    <row r="443" spans="2:51" s="12" customFormat="1">
      <c r="B443" s="154"/>
      <c r="D443" s="150" t="s">
        <v>182</v>
      </c>
      <c r="E443" s="155" t="s">
        <v>1</v>
      </c>
      <c r="F443" s="156" t="s">
        <v>997</v>
      </c>
      <c r="H443" s="157">
        <v>11.798999999999999</v>
      </c>
      <c r="I443" s="158"/>
      <c r="L443" s="154"/>
      <c r="M443" s="159"/>
      <c r="T443" s="160"/>
      <c r="AT443" s="155" t="s">
        <v>182</v>
      </c>
      <c r="AU443" s="155" t="s">
        <v>98</v>
      </c>
      <c r="AV443" s="12" t="s">
        <v>98</v>
      </c>
      <c r="AW443" s="12" t="s">
        <v>40</v>
      </c>
      <c r="AX443" s="12" t="s">
        <v>85</v>
      </c>
      <c r="AY443" s="155" t="s">
        <v>171</v>
      </c>
    </row>
    <row r="444" spans="2:51" s="12" customFormat="1">
      <c r="B444" s="154"/>
      <c r="D444" s="150" t="s">
        <v>182</v>
      </c>
      <c r="E444" s="155" t="s">
        <v>1</v>
      </c>
      <c r="F444" s="156" t="s">
        <v>998</v>
      </c>
      <c r="H444" s="157">
        <v>7.6950000000000003</v>
      </c>
      <c r="I444" s="158"/>
      <c r="L444" s="154"/>
      <c r="M444" s="159"/>
      <c r="T444" s="160"/>
      <c r="AT444" s="155" t="s">
        <v>182</v>
      </c>
      <c r="AU444" s="155" t="s">
        <v>98</v>
      </c>
      <c r="AV444" s="12" t="s">
        <v>98</v>
      </c>
      <c r="AW444" s="12" t="s">
        <v>40</v>
      </c>
      <c r="AX444" s="12" t="s">
        <v>85</v>
      </c>
      <c r="AY444" s="155" t="s">
        <v>171</v>
      </c>
    </row>
    <row r="445" spans="2:51" s="12" customFormat="1">
      <c r="B445" s="154"/>
      <c r="D445" s="150" t="s">
        <v>182</v>
      </c>
      <c r="E445" s="155" t="s">
        <v>1</v>
      </c>
      <c r="F445" s="156" t="s">
        <v>999</v>
      </c>
      <c r="H445" s="157">
        <v>9.6329999999999991</v>
      </c>
      <c r="I445" s="158"/>
      <c r="L445" s="154"/>
      <c r="M445" s="159"/>
      <c r="T445" s="160"/>
      <c r="AT445" s="155" t="s">
        <v>182</v>
      </c>
      <c r="AU445" s="155" t="s">
        <v>98</v>
      </c>
      <c r="AV445" s="12" t="s">
        <v>98</v>
      </c>
      <c r="AW445" s="12" t="s">
        <v>40</v>
      </c>
      <c r="AX445" s="12" t="s">
        <v>85</v>
      </c>
      <c r="AY445" s="155" t="s">
        <v>171</v>
      </c>
    </row>
    <row r="446" spans="2:51" s="12" customFormat="1">
      <c r="B446" s="154"/>
      <c r="D446" s="150" t="s">
        <v>182</v>
      </c>
      <c r="E446" s="155" t="s">
        <v>1</v>
      </c>
      <c r="F446" s="156" t="s">
        <v>1000</v>
      </c>
      <c r="H446" s="157">
        <v>13.68</v>
      </c>
      <c r="I446" s="158"/>
      <c r="L446" s="154"/>
      <c r="M446" s="159"/>
      <c r="T446" s="160"/>
      <c r="AT446" s="155" t="s">
        <v>182</v>
      </c>
      <c r="AU446" s="155" t="s">
        <v>98</v>
      </c>
      <c r="AV446" s="12" t="s">
        <v>98</v>
      </c>
      <c r="AW446" s="12" t="s">
        <v>40</v>
      </c>
      <c r="AX446" s="12" t="s">
        <v>85</v>
      </c>
      <c r="AY446" s="155" t="s">
        <v>171</v>
      </c>
    </row>
    <row r="447" spans="2:51" s="12" customFormat="1">
      <c r="B447" s="154"/>
      <c r="D447" s="150" t="s">
        <v>182</v>
      </c>
      <c r="E447" s="155" t="s">
        <v>1</v>
      </c>
      <c r="F447" s="156" t="s">
        <v>1001</v>
      </c>
      <c r="H447" s="157">
        <v>10.715999999999999</v>
      </c>
      <c r="I447" s="158"/>
      <c r="L447" s="154"/>
      <c r="M447" s="159"/>
      <c r="T447" s="160"/>
      <c r="AT447" s="155" t="s">
        <v>182</v>
      </c>
      <c r="AU447" s="155" t="s">
        <v>98</v>
      </c>
      <c r="AV447" s="12" t="s">
        <v>98</v>
      </c>
      <c r="AW447" s="12" t="s">
        <v>40</v>
      </c>
      <c r="AX447" s="12" t="s">
        <v>85</v>
      </c>
      <c r="AY447" s="155" t="s">
        <v>171</v>
      </c>
    </row>
    <row r="448" spans="2:51" s="12" customFormat="1">
      <c r="B448" s="154"/>
      <c r="D448" s="150" t="s">
        <v>182</v>
      </c>
      <c r="E448" s="155" t="s">
        <v>1</v>
      </c>
      <c r="F448" s="156" t="s">
        <v>1002</v>
      </c>
      <c r="H448" s="157">
        <v>9.69</v>
      </c>
      <c r="I448" s="158"/>
      <c r="L448" s="154"/>
      <c r="M448" s="159"/>
      <c r="T448" s="160"/>
      <c r="AT448" s="155" t="s">
        <v>182</v>
      </c>
      <c r="AU448" s="155" t="s">
        <v>98</v>
      </c>
      <c r="AV448" s="12" t="s">
        <v>98</v>
      </c>
      <c r="AW448" s="12" t="s">
        <v>40</v>
      </c>
      <c r="AX448" s="12" t="s">
        <v>85</v>
      </c>
      <c r="AY448" s="155" t="s">
        <v>171</v>
      </c>
    </row>
    <row r="449" spans="2:51" s="15" customFormat="1">
      <c r="B449" s="188"/>
      <c r="D449" s="150" t="s">
        <v>182</v>
      </c>
      <c r="E449" s="189" t="s">
        <v>1</v>
      </c>
      <c r="F449" s="190" t="s">
        <v>808</v>
      </c>
      <c r="H449" s="191">
        <v>104.12399999999998</v>
      </c>
      <c r="I449" s="192"/>
      <c r="L449" s="188"/>
      <c r="M449" s="193"/>
      <c r="T449" s="194"/>
      <c r="AT449" s="189" t="s">
        <v>182</v>
      </c>
      <c r="AU449" s="189" t="s">
        <v>98</v>
      </c>
      <c r="AV449" s="15" t="s">
        <v>190</v>
      </c>
      <c r="AW449" s="15" t="s">
        <v>40</v>
      </c>
      <c r="AX449" s="15" t="s">
        <v>85</v>
      </c>
      <c r="AY449" s="189" t="s">
        <v>171</v>
      </c>
    </row>
    <row r="450" spans="2:51" s="14" customFormat="1">
      <c r="B450" s="182"/>
      <c r="D450" s="150" t="s">
        <v>182</v>
      </c>
      <c r="E450" s="183" t="s">
        <v>1</v>
      </c>
      <c r="F450" s="184" t="s">
        <v>1003</v>
      </c>
      <c r="H450" s="183" t="s">
        <v>1</v>
      </c>
      <c r="I450" s="185"/>
      <c r="L450" s="182"/>
      <c r="M450" s="186"/>
      <c r="T450" s="187"/>
      <c r="AT450" s="183" t="s">
        <v>182</v>
      </c>
      <c r="AU450" s="183" t="s">
        <v>98</v>
      </c>
      <c r="AV450" s="14" t="s">
        <v>92</v>
      </c>
      <c r="AW450" s="14" t="s">
        <v>40</v>
      </c>
      <c r="AX450" s="14" t="s">
        <v>85</v>
      </c>
      <c r="AY450" s="183" t="s">
        <v>171</v>
      </c>
    </row>
    <row r="451" spans="2:51" s="12" customFormat="1">
      <c r="B451" s="154"/>
      <c r="D451" s="150" t="s">
        <v>182</v>
      </c>
      <c r="E451" s="155" t="s">
        <v>1</v>
      </c>
      <c r="F451" s="156" t="s">
        <v>1004</v>
      </c>
      <c r="H451" s="157">
        <v>20.25</v>
      </c>
      <c r="I451" s="158"/>
      <c r="L451" s="154"/>
      <c r="M451" s="159"/>
      <c r="T451" s="160"/>
      <c r="AT451" s="155" t="s">
        <v>182</v>
      </c>
      <c r="AU451" s="155" t="s">
        <v>98</v>
      </c>
      <c r="AV451" s="12" t="s">
        <v>98</v>
      </c>
      <c r="AW451" s="12" t="s">
        <v>40</v>
      </c>
      <c r="AX451" s="12" t="s">
        <v>85</v>
      </c>
      <c r="AY451" s="155" t="s">
        <v>171</v>
      </c>
    </row>
    <row r="452" spans="2:51" s="15" customFormat="1">
      <c r="B452" s="188"/>
      <c r="D452" s="150" t="s">
        <v>182</v>
      </c>
      <c r="E452" s="189" t="s">
        <v>1</v>
      </c>
      <c r="F452" s="190" t="s">
        <v>808</v>
      </c>
      <c r="H452" s="191">
        <v>20.25</v>
      </c>
      <c r="I452" s="192"/>
      <c r="L452" s="188"/>
      <c r="M452" s="193"/>
      <c r="T452" s="194"/>
      <c r="AT452" s="189" t="s">
        <v>182</v>
      </c>
      <c r="AU452" s="189" t="s">
        <v>98</v>
      </c>
      <c r="AV452" s="15" t="s">
        <v>190</v>
      </c>
      <c r="AW452" s="15" t="s">
        <v>40</v>
      </c>
      <c r="AX452" s="15" t="s">
        <v>85</v>
      </c>
      <c r="AY452" s="189" t="s">
        <v>171</v>
      </c>
    </row>
    <row r="453" spans="2:51" s="14" customFormat="1">
      <c r="B453" s="182"/>
      <c r="D453" s="150" t="s">
        <v>182</v>
      </c>
      <c r="E453" s="183" t="s">
        <v>1</v>
      </c>
      <c r="F453" s="184" t="s">
        <v>1005</v>
      </c>
      <c r="H453" s="183" t="s">
        <v>1</v>
      </c>
      <c r="I453" s="185"/>
      <c r="L453" s="182"/>
      <c r="M453" s="186"/>
      <c r="T453" s="187"/>
      <c r="AT453" s="183" t="s">
        <v>182</v>
      </c>
      <c r="AU453" s="183" t="s">
        <v>98</v>
      </c>
      <c r="AV453" s="14" t="s">
        <v>92</v>
      </c>
      <c r="AW453" s="14" t="s">
        <v>40</v>
      </c>
      <c r="AX453" s="14" t="s">
        <v>85</v>
      </c>
      <c r="AY453" s="183" t="s">
        <v>171</v>
      </c>
    </row>
    <row r="454" spans="2:51" s="12" customFormat="1">
      <c r="B454" s="154"/>
      <c r="D454" s="150" t="s">
        <v>182</v>
      </c>
      <c r="E454" s="155" t="s">
        <v>1</v>
      </c>
      <c r="F454" s="156" t="s">
        <v>1006</v>
      </c>
      <c r="H454" s="157">
        <v>3.36</v>
      </c>
      <c r="I454" s="158"/>
      <c r="L454" s="154"/>
      <c r="M454" s="159"/>
      <c r="T454" s="160"/>
      <c r="AT454" s="155" t="s">
        <v>182</v>
      </c>
      <c r="AU454" s="155" t="s">
        <v>98</v>
      </c>
      <c r="AV454" s="12" t="s">
        <v>98</v>
      </c>
      <c r="AW454" s="12" t="s">
        <v>40</v>
      </c>
      <c r="AX454" s="12" t="s">
        <v>85</v>
      </c>
      <c r="AY454" s="155" t="s">
        <v>171</v>
      </c>
    </row>
    <row r="455" spans="2:51" s="12" customFormat="1">
      <c r="B455" s="154"/>
      <c r="D455" s="150" t="s">
        <v>182</v>
      </c>
      <c r="E455" s="155" t="s">
        <v>1</v>
      </c>
      <c r="F455" s="156" t="s">
        <v>1007</v>
      </c>
      <c r="H455" s="157">
        <v>5.5679999999999996</v>
      </c>
      <c r="I455" s="158"/>
      <c r="L455" s="154"/>
      <c r="M455" s="159"/>
      <c r="T455" s="160"/>
      <c r="AT455" s="155" t="s">
        <v>182</v>
      </c>
      <c r="AU455" s="155" t="s">
        <v>98</v>
      </c>
      <c r="AV455" s="12" t="s">
        <v>98</v>
      </c>
      <c r="AW455" s="12" t="s">
        <v>40</v>
      </c>
      <c r="AX455" s="12" t="s">
        <v>85</v>
      </c>
      <c r="AY455" s="155" t="s">
        <v>171</v>
      </c>
    </row>
    <row r="456" spans="2:51" s="12" customFormat="1">
      <c r="B456" s="154"/>
      <c r="D456" s="150" t="s">
        <v>182</v>
      </c>
      <c r="E456" s="155" t="s">
        <v>1</v>
      </c>
      <c r="F456" s="156" t="s">
        <v>1008</v>
      </c>
      <c r="H456" s="157">
        <v>1.9710000000000001</v>
      </c>
      <c r="I456" s="158"/>
      <c r="L456" s="154"/>
      <c r="M456" s="159"/>
      <c r="T456" s="160"/>
      <c r="AT456" s="155" t="s">
        <v>182</v>
      </c>
      <c r="AU456" s="155" t="s">
        <v>98</v>
      </c>
      <c r="AV456" s="12" t="s">
        <v>98</v>
      </c>
      <c r="AW456" s="12" t="s">
        <v>40</v>
      </c>
      <c r="AX456" s="12" t="s">
        <v>85</v>
      </c>
      <c r="AY456" s="155" t="s">
        <v>171</v>
      </c>
    </row>
    <row r="457" spans="2:51" s="12" customFormat="1">
      <c r="B457" s="154"/>
      <c r="D457" s="150" t="s">
        <v>182</v>
      </c>
      <c r="E457" s="155" t="s">
        <v>1</v>
      </c>
      <c r="F457" s="156" t="s">
        <v>1009</v>
      </c>
      <c r="H457" s="157">
        <v>1.907</v>
      </c>
      <c r="I457" s="158"/>
      <c r="L457" s="154"/>
      <c r="M457" s="159"/>
      <c r="T457" s="160"/>
      <c r="AT457" s="155" t="s">
        <v>182</v>
      </c>
      <c r="AU457" s="155" t="s">
        <v>98</v>
      </c>
      <c r="AV457" s="12" t="s">
        <v>98</v>
      </c>
      <c r="AW457" s="12" t="s">
        <v>40</v>
      </c>
      <c r="AX457" s="12" t="s">
        <v>85</v>
      </c>
      <c r="AY457" s="155" t="s">
        <v>171</v>
      </c>
    </row>
    <row r="458" spans="2:51" s="12" customFormat="1">
      <c r="B458" s="154"/>
      <c r="D458" s="150" t="s">
        <v>182</v>
      </c>
      <c r="E458" s="155" t="s">
        <v>1</v>
      </c>
      <c r="F458" s="156" t="s">
        <v>1010</v>
      </c>
      <c r="H458" s="157">
        <v>1.869</v>
      </c>
      <c r="I458" s="158"/>
      <c r="L458" s="154"/>
      <c r="M458" s="159"/>
      <c r="T458" s="160"/>
      <c r="AT458" s="155" t="s">
        <v>182</v>
      </c>
      <c r="AU458" s="155" t="s">
        <v>98</v>
      </c>
      <c r="AV458" s="12" t="s">
        <v>98</v>
      </c>
      <c r="AW458" s="12" t="s">
        <v>40</v>
      </c>
      <c r="AX458" s="12" t="s">
        <v>85</v>
      </c>
      <c r="AY458" s="155" t="s">
        <v>171</v>
      </c>
    </row>
    <row r="459" spans="2:51" s="12" customFormat="1">
      <c r="B459" s="154"/>
      <c r="D459" s="150" t="s">
        <v>182</v>
      </c>
      <c r="E459" s="155" t="s">
        <v>1</v>
      </c>
      <c r="F459" s="156" t="s">
        <v>1011</v>
      </c>
      <c r="H459" s="157">
        <v>3.6</v>
      </c>
      <c r="I459" s="158"/>
      <c r="L459" s="154"/>
      <c r="M459" s="159"/>
      <c r="T459" s="160"/>
      <c r="AT459" s="155" t="s">
        <v>182</v>
      </c>
      <c r="AU459" s="155" t="s">
        <v>98</v>
      </c>
      <c r="AV459" s="12" t="s">
        <v>98</v>
      </c>
      <c r="AW459" s="12" t="s">
        <v>40</v>
      </c>
      <c r="AX459" s="12" t="s">
        <v>85</v>
      </c>
      <c r="AY459" s="155" t="s">
        <v>171</v>
      </c>
    </row>
    <row r="460" spans="2:51" s="12" customFormat="1">
      <c r="B460" s="154"/>
      <c r="D460" s="150" t="s">
        <v>182</v>
      </c>
      <c r="E460" s="155" t="s">
        <v>1</v>
      </c>
      <c r="F460" s="156" t="s">
        <v>1012</v>
      </c>
      <c r="H460" s="157">
        <v>4.3920000000000003</v>
      </c>
      <c r="I460" s="158"/>
      <c r="L460" s="154"/>
      <c r="M460" s="159"/>
      <c r="T460" s="160"/>
      <c r="AT460" s="155" t="s">
        <v>182</v>
      </c>
      <c r="AU460" s="155" t="s">
        <v>98</v>
      </c>
      <c r="AV460" s="12" t="s">
        <v>98</v>
      </c>
      <c r="AW460" s="12" t="s">
        <v>40</v>
      </c>
      <c r="AX460" s="12" t="s">
        <v>85</v>
      </c>
      <c r="AY460" s="155" t="s">
        <v>171</v>
      </c>
    </row>
    <row r="461" spans="2:51" s="12" customFormat="1">
      <c r="B461" s="154"/>
      <c r="D461" s="150" t="s">
        <v>182</v>
      </c>
      <c r="E461" s="155" t="s">
        <v>1</v>
      </c>
      <c r="F461" s="156" t="s">
        <v>1013</v>
      </c>
      <c r="H461" s="157">
        <v>1.6639999999999999</v>
      </c>
      <c r="I461" s="158"/>
      <c r="L461" s="154"/>
      <c r="M461" s="159"/>
      <c r="T461" s="160"/>
      <c r="AT461" s="155" t="s">
        <v>182</v>
      </c>
      <c r="AU461" s="155" t="s">
        <v>98</v>
      </c>
      <c r="AV461" s="12" t="s">
        <v>98</v>
      </c>
      <c r="AW461" s="12" t="s">
        <v>40</v>
      </c>
      <c r="AX461" s="12" t="s">
        <v>85</v>
      </c>
      <c r="AY461" s="155" t="s">
        <v>171</v>
      </c>
    </row>
    <row r="462" spans="2:51" s="12" customFormat="1">
      <c r="B462" s="154"/>
      <c r="D462" s="150" t="s">
        <v>182</v>
      </c>
      <c r="E462" s="155" t="s">
        <v>1</v>
      </c>
      <c r="F462" s="156" t="s">
        <v>1014</v>
      </c>
      <c r="H462" s="157">
        <v>1.958</v>
      </c>
      <c r="I462" s="158"/>
      <c r="L462" s="154"/>
      <c r="M462" s="159"/>
      <c r="T462" s="160"/>
      <c r="AT462" s="155" t="s">
        <v>182</v>
      </c>
      <c r="AU462" s="155" t="s">
        <v>98</v>
      </c>
      <c r="AV462" s="12" t="s">
        <v>98</v>
      </c>
      <c r="AW462" s="12" t="s">
        <v>40</v>
      </c>
      <c r="AX462" s="12" t="s">
        <v>85</v>
      </c>
      <c r="AY462" s="155" t="s">
        <v>171</v>
      </c>
    </row>
    <row r="463" spans="2:51" s="12" customFormat="1">
      <c r="B463" s="154"/>
      <c r="D463" s="150" t="s">
        <v>182</v>
      </c>
      <c r="E463" s="155" t="s">
        <v>1</v>
      </c>
      <c r="F463" s="156" t="s">
        <v>1015</v>
      </c>
      <c r="H463" s="157">
        <v>4.4400000000000004</v>
      </c>
      <c r="I463" s="158"/>
      <c r="L463" s="154"/>
      <c r="M463" s="159"/>
      <c r="T463" s="160"/>
      <c r="AT463" s="155" t="s">
        <v>182</v>
      </c>
      <c r="AU463" s="155" t="s">
        <v>98</v>
      </c>
      <c r="AV463" s="12" t="s">
        <v>98</v>
      </c>
      <c r="AW463" s="12" t="s">
        <v>40</v>
      </c>
      <c r="AX463" s="12" t="s">
        <v>85</v>
      </c>
      <c r="AY463" s="155" t="s">
        <v>171</v>
      </c>
    </row>
    <row r="464" spans="2:51" s="12" customFormat="1">
      <c r="B464" s="154"/>
      <c r="D464" s="150" t="s">
        <v>182</v>
      </c>
      <c r="E464" s="155" t="s">
        <v>1</v>
      </c>
      <c r="F464" s="156" t="s">
        <v>1016</v>
      </c>
      <c r="H464" s="157">
        <v>4.32</v>
      </c>
      <c r="I464" s="158"/>
      <c r="L464" s="154"/>
      <c r="M464" s="159"/>
      <c r="T464" s="160"/>
      <c r="AT464" s="155" t="s">
        <v>182</v>
      </c>
      <c r="AU464" s="155" t="s">
        <v>98</v>
      </c>
      <c r="AV464" s="12" t="s">
        <v>98</v>
      </c>
      <c r="AW464" s="12" t="s">
        <v>40</v>
      </c>
      <c r="AX464" s="12" t="s">
        <v>85</v>
      </c>
      <c r="AY464" s="155" t="s">
        <v>171</v>
      </c>
    </row>
    <row r="465" spans="2:51" s="12" customFormat="1">
      <c r="B465" s="154"/>
      <c r="D465" s="150" t="s">
        <v>182</v>
      </c>
      <c r="E465" s="155" t="s">
        <v>1</v>
      </c>
      <c r="F465" s="156" t="s">
        <v>1017</v>
      </c>
      <c r="H465" s="157">
        <v>5.9039999999999999</v>
      </c>
      <c r="I465" s="158"/>
      <c r="L465" s="154"/>
      <c r="M465" s="159"/>
      <c r="T465" s="160"/>
      <c r="AT465" s="155" t="s">
        <v>182</v>
      </c>
      <c r="AU465" s="155" t="s">
        <v>98</v>
      </c>
      <c r="AV465" s="12" t="s">
        <v>98</v>
      </c>
      <c r="AW465" s="12" t="s">
        <v>40</v>
      </c>
      <c r="AX465" s="12" t="s">
        <v>85</v>
      </c>
      <c r="AY465" s="155" t="s">
        <v>171</v>
      </c>
    </row>
    <row r="466" spans="2:51" s="12" customFormat="1">
      <c r="B466" s="154"/>
      <c r="D466" s="150" t="s">
        <v>182</v>
      </c>
      <c r="E466" s="155" t="s">
        <v>1</v>
      </c>
      <c r="F466" s="156" t="s">
        <v>1018</v>
      </c>
      <c r="H466" s="157">
        <v>1.536</v>
      </c>
      <c r="I466" s="158"/>
      <c r="L466" s="154"/>
      <c r="M466" s="159"/>
      <c r="T466" s="160"/>
      <c r="AT466" s="155" t="s">
        <v>182</v>
      </c>
      <c r="AU466" s="155" t="s">
        <v>98</v>
      </c>
      <c r="AV466" s="12" t="s">
        <v>98</v>
      </c>
      <c r="AW466" s="12" t="s">
        <v>40</v>
      </c>
      <c r="AX466" s="12" t="s">
        <v>85</v>
      </c>
      <c r="AY466" s="155" t="s">
        <v>171</v>
      </c>
    </row>
    <row r="467" spans="2:51" s="12" customFormat="1">
      <c r="B467" s="154"/>
      <c r="D467" s="150" t="s">
        <v>182</v>
      </c>
      <c r="E467" s="155" t="s">
        <v>1</v>
      </c>
      <c r="F467" s="156" t="s">
        <v>1019</v>
      </c>
      <c r="H467" s="157">
        <v>1.83</v>
      </c>
      <c r="I467" s="158"/>
      <c r="L467" s="154"/>
      <c r="M467" s="159"/>
      <c r="T467" s="160"/>
      <c r="AT467" s="155" t="s">
        <v>182</v>
      </c>
      <c r="AU467" s="155" t="s">
        <v>98</v>
      </c>
      <c r="AV467" s="12" t="s">
        <v>98</v>
      </c>
      <c r="AW467" s="12" t="s">
        <v>40</v>
      </c>
      <c r="AX467" s="12" t="s">
        <v>85</v>
      </c>
      <c r="AY467" s="155" t="s">
        <v>171</v>
      </c>
    </row>
    <row r="468" spans="2:51" s="12" customFormat="1">
      <c r="B468" s="154"/>
      <c r="D468" s="150" t="s">
        <v>182</v>
      </c>
      <c r="E468" s="155" t="s">
        <v>1</v>
      </c>
      <c r="F468" s="156" t="s">
        <v>1020</v>
      </c>
      <c r="H468" s="157">
        <v>2.2400000000000002</v>
      </c>
      <c r="I468" s="158"/>
      <c r="L468" s="154"/>
      <c r="M468" s="159"/>
      <c r="T468" s="160"/>
      <c r="AT468" s="155" t="s">
        <v>182</v>
      </c>
      <c r="AU468" s="155" t="s">
        <v>98</v>
      </c>
      <c r="AV468" s="12" t="s">
        <v>98</v>
      </c>
      <c r="AW468" s="12" t="s">
        <v>40</v>
      </c>
      <c r="AX468" s="12" t="s">
        <v>85</v>
      </c>
      <c r="AY468" s="155" t="s">
        <v>171</v>
      </c>
    </row>
    <row r="469" spans="2:51" s="12" customFormat="1">
      <c r="B469" s="154"/>
      <c r="D469" s="150" t="s">
        <v>182</v>
      </c>
      <c r="E469" s="155" t="s">
        <v>1</v>
      </c>
      <c r="F469" s="156" t="s">
        <v>1021</v>
      </c>
      <c r="H469" s="157">
        <v>4.5119999999999996</v>
      </c>
      <c r="I469" s="158"/>
      <c r="L469" s="154"/>
      <c r="M469" s="159"/>
      <c r="T469" s="160"/>
      <c r="AT469" s="155" t="s">
        <v>182</v>
      </c>
      <c r="AU469" s="155" t="s">
        <v>98</v>
      </c>
      <c r="AV469" s="12" t="s">
        <v>98</v>
      </c>
      <c r="AW469" s="12" t="s">
        <v>40</v>
      </c>
      <c r="AX469" s="12" t="s">
        <v>85</v>
      </c>
      <c r="AY469" s="155" t="s">
        <v>171</v>
      </c>
    </row>
    <row r="470" spans="2:51" s="12" customFormat="1">
      <c r="B470" s="154"/>
      <c r="D470" s="150" t="s">
        <v>182</v>
      </c>
      <c r="E470" s="155" t="s">
        <v>1</v>
      </c>
      <c r="F470" s="156" t="s">
        <v>1022</v>
      </c>
      <c r="H470" s="157">
        <v>1.92</v>
      </c>
      <c r="I470" s="158"/>
      <c r="L470" s="154"/>
      <c r="M470" s="159"/>
      <c r="T470" s="160"/>
      <c r="AT470" s="155" t="s">
        <v>182</v>
      </c>
      <c r="AU470" s="155" t="s">
        <v>98</v>
      </c>
      <c r="AV470" s="12" t="s">
        <v>98</v>
      </c>
      <c r="AW470" s="12" t="s">
        <v>40</v>
      </c>
      <c r="AX470" s="12" t="s">
        <v>85</v>
      </c>
      <c r="AY470" s="155" t="s">
        <v>171</v>
      </c>
    </row>
    <row r="471" spans="2:51" s="12" customFormat="1">
      <c r="B471" s="154"/>
      <c r="D471" s="150" t="s">
        <v>182</v>
      </c>
      <c r="E471" s="155" t="s">
        <v>1</v>
      </c>
      <c r="F471" s="156" t="s">
        <v>1023</v>
      </c>
      <c r="H471" s="157">
        <v>1.946</v>
      </c>
      <c r="I471" s="158"/>
      <c r="L471" s="154"/>
      <c r="M471" s="159"/>
      <c r="T471" s="160"/>
      <c r="AT471" s="155" t="s">
        <v>182</v>
      </c>
      <c r="AU471" s="155" t="s">
        <v>98</v>
      </c>
      <c r="AV471" s="12" t="s">
        <v>98</v>
      </c>
      <c r="AW471" s="12" t="s">
        <v>40</v>
      </c>
      <c r="AX471" s="12" t="s">
        <v>85</v>
      </c>
      <c r="AY471" s="155" t="s">
        <v>171</v>
      </c>
    </row>
    <row r="472" spans="2:51" s="12" customFormat="1">
      <c r="B472" s="154"/>
      <c r="D472" s="150" t="s">
        <v>182</v>
      </c>
      <c r="E472" s="155" t="s">
        <v>1</v>
      </c>
      <c r="F472" s="156" t="s">
        <v>1024</v>
      </c>
      <c r="H472" s="157">
        <v>2.1760000000000002</v>
      </c>
      <c r="I472" s="158"/>
      <c r="L472" s="154"/>
      <c r="M472" s="159"/>
      <c r="T472" s="160"/>
      <c r="AT472" s="155" t="s">
        <v>182</v>
      </c>
      <c r="AU472" s="155" t="s">
        <v>98</v>
      </c>
      <c r="AV472" s="12" t="s">
        <v>98</v>
      </c>
      <c r="AW472" s="12" t="s">
        <v>40</v>
      </c>
      <c r="AX472" s="12" t="s">
        <v>85</v>
      </c>
      <c r="AY472" s="155" t="s">
        <v>171</v>
      </c>
    </row>
    <row r="473" spans="2:51" s="12" customFormat="1">
      <c r="B473" s="154"/>
      <c r="D473" s="150" t="s">
        <v>182</v>
      </c>
      <c r="E473" s="155" t="s">
        <v>1</v>
      </c>
      <c r="F473" s="156" t="s">
        <v>1025</v>
      </c>
      <c r="H473" s="157">
        <v>3.72</v>
      </c>
      <c r="I473" s="158"/>
      <c r="L473" s="154"/>
      <c r="M473" s="159"/>
      <c r="T473" s="160"/>
      <c r="AT473" s="155" t="s">
        <v>182</v>
      </c>
      <c r="AU473" s="155" t="s">
        <v>98</v>
      </c>
      <c r="AV473" s="12" t="s">
        <v>98</v>
      </c>
      <c r="AW473" s="12" t="s">
        <v>40</v>
      </c>
      <c r="AX473" s="12" t="s">
        <v>85</v>
      </c>
      <c r="AY473" s="155" t="s">
        <v>171</v>
      </c>
    </row>
    <row r="474" spans="2:51" s="12" customFormat="1">
      <c r="B474" s="154"/>
      <c r="D474" s="150" t="s">
        <v>182</v>
      </c>
      <c r="E474" s="155" t="s">
        <v>1</v>
      </c>
      <c r="F474" s="156" t="s">
        <v>1026</v>
      </c>
      <c r="H474" s="157">
        <v>4.32</v>
      </c>
      <c r="I474" s="158"/>
      <c r="L474" s="154"/>
      <c r="M474" s="159"/>
      <c r="T474" s="160"/>
      <c r="AT474" s="155" t="s">
        <v>182</v>
      </c>
      <c r="AU474" s="155" t="s">
        <v>98</v>
      </c>
      <c r="AV474" s="12" t="s">
        <v>98</v>
      </c>
      <c r="AW474" s="12" t="s">
        <v>40</v>
      </c>
      <c r="AX474" s="12" t="s">
        <v>85</v>
      </c>
      <c r="AY474" s="155" t="s">
        <v>171</v>
      </c>
    </row>
    <row r="475" spans="2:51" s="12" customFormat="1">
      <c r="B475" s="154"/>
      <c r="D475" s="150" t="s">
        <v>182</v>
      </c>
      <c r="E475" s="155" t="s">
        <v>1</v>
      </c>
      <c r="F475" s="156" t="s">
        <v>1027</v>
      </c>
      <c r="H475" s="157">
        <v>2.778</v>
      </c>
      <c r="I475" s="158"/>
      <c r="L475" s="154"/>
      <c r="M475" s="159"/>
      <c r="T475" s="160"/>
      <c r="AT475" s="155" t="s">
        <v>182</v>
      </c>
      <c r="AU475" s="155" t="s">
        <v>98</v>
      </c>
      <c r="AV475" s="12" t="s">
        <v>98</v>
      </c>
      <c r="AW475" s="12" t="s">
        <v>40</v>
      </c>
      <c r="AX475" s="12" t="s">
        <v>85</v>
      </c>
      <c r="AY475" s="155" t="s">
        <v>171</v>
      </c>
    </row>
    <row r="476" spans="2:51" s="12" customFormat="1">
      <c r="B476" s="154"/>
      <c r="D476" s="150" t="s">
        <v>182</v>
      </c>
      <c r="E476" s="155" t="s">
        <v>1</v>
      </c>
      <c r="F476" s="156" t="s">
        <v>1028</v>
      </c>
      <c r="H476" s="157">
        <v>2.2400000000000002</v>
      </c>
      <c r="I476" s="158"/>
      <c r="L476" s="154"/>
      <c r="M476" s="159"/>
      <c r="T476" s="160"/>
      <c r="AT476" s="155" t="s">
        <v>182</v>
      </c>
      <c r="AU476" s="155" t="s">
        <v>98</v>
      </c>
      <c r="AV476" s="12" t="s">
        <v>98</v>
      </c>
      <c r="AW476" s="12" t="s">
        <v>40</v>
      </c>
      <c r="AX476" s="12" t="s">
        <v>85</v>
      </c>
      <c r="AY476" s="155" t="s">
        <v>171</v>
      </c>
    </row>
    <row r="477" spans="2:51" s="12" customFormat="1">
      <c r="B477" s="154"/>
      <c r="D477" s="150" t="s">
        <v>182</v>
      </c>
      <c r="E477" s="155" t="s">
        <v>1</v>
      </c>
      <c r="F477" s="156" t="s">
        <v>1029</v>
      </c>
      <c r="H477" s="157">
        <v>4.08</v>
      </c>
      <c r="I477" s="158"/>
      <c r="L477" s="154"/>
      <c r="M477" s="159"/>
      <c r="T477" s="160"/>
      <c r="AT477" s="155" t="s">
        <v>182</v>
      </c>
      <c r="AU477" s="155" t="s">
        <v>98</v>
      </c>
      <c r="AV477" s="12" t="s">
        <v>98</v>
      </c>
      <c r="AW477" s="12" t="s">
        <v>40</v>
      </c>
      <c r="AX477" s="12" t="s">
        <v>85</v>
      </c>
      <c r="AY477" s="155" t="s">
        <v>171</v>
      </c>
    </row>
    <row r="478" spans="2:51" s="12" customFormat="1">
      <c r="B478" s="154"/>
      <c r="D478" s="150" t="s">
        <v>182</v>
      </c>
      <c r="E478" s="155" t="s">
        <v>1</v>
      </c>
      <c r="F478" s="156" t="s">
        <v>1030</v>
      </c>
      <c r="H478" s="157">
        <v>3.6</v>
      </c>
      <c r="I478" s="158"/>
      <c r="L478" s="154"/>
      <c r="M478" s="159"/>
      <c r="T478" s="160"/>
      <c r="AT478" s="155" t="s">
        <v>182</v>
      </c>
      <c r="AU478" s="155" t="s">
        <v>98</v>
      </c>
      <c r="AV478" s="12" t="s">
        <v>98</v>
      </c>
      <c r="AW478" s="12" t="s">
        <v>40</v>
      </c>
      <c r="AX478" s="12" t="s">
        <v>85</v>
      </c>
      <c r="AY478" s="155" t="s">
        <v>171</v>
      </c>
    </row>
    <row r="479" spans="2:51" s="12" customFormat="1">
      <c r="B479" s="154"/>
      <c r="D479" s="150" t="s">
        <v>182</v>
      </c>
      <c r="E479" s="155" t="s">
        <v>1</v>
      </c>
      <c r="F479" s="156" t="s">
        <v>1031</v>
      </c>
      <c r="H479" s="157">
        <v>4.08</v>
      </c>
      <c r="I479" s="158"/>
      <c r="L479" s="154"/>
      <c r="M479" s="159"/>
      <c r="T479" s="160"/>
      <c r="AT479" s="155" t="s">
        <v>182</v>
      </c>
      <c r="AU479" s="155" t="s">
        <v>98</v>
      </c>
      <c r="AV479" s="12" t="s">
        <v>98</v>
      </c>
      <c r="AW479" s="12" t="s">
        <v>40</v>
      </c>
      <c r="AX479" s="12" t="s">
        <v>85</v>
      </c>
      <c r="AY479" s="155" t="s">
        <v>171</v>
      </c>
    </row>
    <row r="480" spans="2:51" s="12" customFormat="1">
      <c r="B480" s="154"/>
      <c r="D480" s="150" t="s">
        <v>182</v>
      </c>
      <c r="E480" s="155" t="s">
        <v>1</v>
      </c>
      <c r="F480" s="156" t="s">
        <v>1032</v>
      </c>
      <c r="H480" s="157">
        <v>2.76</v>
      </c>
      <c r="I480" s="158"/>
      <c r="L480" s="154"/>
      <c r="M480" s="159"/>
      <c r="T480" s="160"/>
      <c r="AT480" s="155" t="s">
        <v>182</v>
      </c>
      <c r="AU480" s="155" t="s">
        <v>98</v>
      </c>
      <c r="AV480" s="12" t="s">
        <v>98</v>
      </c>
      <c r="AW480" s="12" t="s">
        <v>40</v>
      </c>
      <c r="AX480" s="12" t="s">
        <v>85</v>
      </c>
      <c r="AY480" s="155" t="s">
        <v>171</v>
      </c>
    </row>
    <row r="481" spans="2:65" s="15" customFormat="1">
      <c r="B481" s="188"/>
      <c r="D481" s="150" t="s">
        <v>182</v>
      </c>
      <c r="E481" s="189" t="s">
        <v>1</v>
      </c>
      <c r="F481" s="190" t="s">
        <v>808</v>
      </c>
      <c r="H481" s="191">
        <v>84.691000000000003</v>
      </c>
      <c r="I481" s="192"/>
      <c r="L481" s="188"/>
      <c r="M481" s="193"/>
      <c r="T481" s="194"/>
      <c r="AT481" s="189" t="s">
        <v>182</v>
      </c>
      <c r="AU481" s="189" t="s">
        <v>98</v>
      </c>
      <c r="AV481" s="15" t="s">
        <v>190</v>
      </c>
      <c r="AW481" s="15" t="s">
        <v>40</v>
      </c>
      <c r="AX481" s="15" t="s">
        <v>85</v>
      </c>
      <c r="AY481" s="189" t="s">
        <v>171</v>
      </c>
    </row>
    <row r="482" spans="2:65" s="14" customFormat="1">
      <c r="B482" s="182"/>
      <c r="D482" s="150" t="s">
        <v>182</v>
      </c>
      <c r="E482" s="183" t="s">
        <v>1</v>
      </c>
      <c r="F482" s="184" t="s">
        <v>1033</v>
      </c>
      <c r="H482" s="183" t="s">
        <v>1</v>
      </c>
      <c r="I482" s="185"/>
      <c r="L482" s="182"/>
      <c r="M482" s="186"/>
      <c r="T482" s="187"/>
      <c r="AT482" s="183" t="s">
        <v>182</v>
      </c>
      <c r="AU482" s="183" t="s">
        <v>98</v>
      </c>
      <c r="AV482" s="14" t="s">
        <v>92</v>
      </c>
      <c r="AW482" s="14" t="s">
        <v>40</v>
      </c>
      <c r="AX482" s="14" t="s">
        <v>85</v>
      </c>
      <c r="AY482" s="183" t="s">
        <v>171</v>
      </c>
    </row>
    <row r="483" spans="2:65" s="12" customFormat="1">
      <c r="B483" s="154"/>
      <c r="D483" s="150" t="s">
        <v>182</v>
      </c>
      <c r="E483" s="155" t="s">
        <v>1</v>
      </c>
      <c r="F483" s="156" t="s">
        <v>1034</v>
      </c>
      <c r="H483" s="157">
        <v>13.391999999999999</v>
      </c>
      <c r="I483" s="158"/>
      <c r="L483" s="154"/>
      <c r="M483" s="159"/>
      <c r="T483" s="160"/>
      <c r="AT483" s="155" t="s">
        <v>182</v>
      </c>
      <c r="AU483" s="155" t="s">
        <v>98</v>
      </c>
      <c r="AV483" s="12" t="s">
        <v>98</v>
      </c>
      <c r="AW483" s="12" t="s">
        <v>40</v>
      </c>
      <c r="AX483" s="12" t="s">
        <v>85</v>
      </c>
      <c r="AY483" s="155" t="s">
        <v>171</v>
      </c>
    </row>
    <row r="484" spans="2:65" s="15" customFormat="1">
      <c r="B484" s="188"/>
      <c r="D484" s="150" t="s">
        <v>182</v>
      </c>
      <c r="E484" s="189" t="s">
        <v>1</v>
      </c>
      <c r="F484" s="190" t="s">
        <v>808</v>
      </c>
      <c r="H484" s="191">
        <v>13.391999999999999</v>
      </c>
      <c r="I484" s="192"/>
      <c r="L484" s="188"/>
      <c r="M484" s="193"/>
      <c r="T484" s="194"/>
      <c r="AT484" s="189" t="s">
        <v>182</v>
      </c>
      <c r="AU484" s="189" t="s">
        <v>98</v>
      </c>
      <c r="AV484" s="15" t="s">
        <v>190</v>
      </c>
      <c r="AW484" s="15" t="s">
        <v>40</v>
      </c>
      <c r="AX484" s="15" t="s">
        <v>85</v>
      </c>
      <c r="AY484" s="189" t="s">
        <v>171</v>
      </c>
    </row>
    <row r="485" spans="2:65" s="14" customFormat="1">
      <c r="B485" s="182"/>
      <c r="D485" s="150" t="s">
        <v>182</v>
      </c>
      <c r="E485" s="183" t="s">
        <v>1</v>
      </c>
      <c r="F485" s="184" t="s">
        <v>1035</v>
      </c>
      <c r="H485" s="183" t="s">
        <v>1</v>
      </c>
      <c r="I485" s="185"/>
      <c r="L485" s="182"/>
      <c r="M485" s="186"/>
      <c r="T485" s="187"/>
      <c r="AT485" s="183" t="s">
        <v>182</v>
      </c>
      <c r="AU485" s="183" t="s">
        <v>98</v>
      </c>
      <c r="AV485" s="14" t="s">
        <v>92</v>
      </c>
      <c r="AW485" s="14" t="s">
        <v>40</v>
      </c>
      <c r="AX485" s="14" t="s">
        <v>85</v>
      </c>
      <c r="AY485" s="183" t="s">
        <v>171</v>
      </c>
    </row>
    <row r="486" spans="2:65" s="12" customFormat="1">
      <c r="B486" s="154"/>
      <c r="D486" s="150" t="s">
        <v>182</v>
      </c>
      <c r="E486" s="155" t="s">
        <v>1</v>
      </c>
      <c r="F486" s="156" t="s">
        <v>1036</v>
      </c>
      <c r="H486" s="157">
        <v>306.02</v>
      </c>
      <c r="I486" s="158"/>
      <c r="L486" s="154"/>
      <c r="M486" s="159"/>
      <c r="T486" s="160"/>
      <c r="AT486" s="155" t="s">
        <v>182</v>
      </c>
      <c r="AU486" s="155" t="s">
        <v>98</v>
      </c>
      <c r="AV486" s="12" t="s">
        <v>98</v>
      </c>
      <c r="AW486" s="12" t="s">
        <v>40</v>
      </c>
      <c r="AX486" s="12" t="s">
        <v>85</v>
      </c>
      <c r="AY486" s="155" t="s">
        <v>171</v>
      </c>
    </row>
    <row r="487" spans="2:65" s="15" customFormat="1">
      <c r="B487" s="188"/>
      <c r="D487" s="150" t="s">
        <v>182</v>
      </c>
      <c r="E487" s="189" t="s">
        <v>1</v>
      </c>
      <c r="F487" s="190" t="s">
        <v>808</v>
      </c>
      <c r="H487" s="191">
        <v>306.02</v>
      </c>
      <c r="I487" s="192"/>
      <c r="L487" s="188"/>
      <c r="M487" s="193"/>
      <c r="T487" s="194"/>
      <c r="AT487" s="189" t="s">
        <v>182</v>
      </c>
      <c r="AU487" s="189" t="s">
        <v>98</v>
      </c>
      <c r="AV487" s="15" t="s">
        <v>190</v>
      </c>
      <c r="AW487" s="15" t="s">
        <v>40</v>
      </c>
      <c r="AX487" s="15" t="s">
        <v>85</v>
      </c>
      <c r="AY487" s="189" t="s">
        <v>171</v>
      </c>
    </row>
    <row r="488" spans="2:65" s="13" customFormat="1">
      <c r="B488" s="172"/>
      <c r="D488" s="150" t="s">
        <v>182</v>
      </c>
      <c r="E488" s="173" t="s">
        <v>1</v>
      </c>
      <c r="F488" s="174" t="s">
        <v>546</v>
      </c>
      <c r="H488" s="175">
        <v>1325.5340000000006</v>
      </c>
      <c r="I488" s="176"/>
      <c r="L488" s="172"/>
      <c r="M488" s="177"/>
      <c r="T488" s="178"/>
      <c r="AT488" s="173" t="s">
        <v>182</v>
      </c>
      <c r="AU488" s="173" t="s">
        <v>98</v>
      </c>
      <c r="AV488" s="13" t="s">
        <v>178</v>
      </c>
      <c r="AW488" s="13" t="s">
        <v>40</v>
      </c>
      <c r="AX488" s="13" t="s">
        <v>85</v>
      </c>
      <c r="AY488" s="173" t="s">
        <v>171</v>
      </c>
    </row>
    <row r="489" spans="2:65" s="12" customFormat="1">
      <c r="B489" s="154"/>
      <c r="D489" s="150" t="s">
        <v>182</v>
      </c>
      <c r="E489" s="155" t="s">
        <v>1</v>
      </c>
      <c r="F489" s="156" t="s">
        <v>1037</v>
      </c>
      <c r="H489" s="157">
        <v>662.76700000000005</v>
      </c>
      <c r="I489" s="158"/>
      <c r="L489" s="154"/>
      <c r="M489" s="159"/>
      <c r="T489" s="160"/>
      <c r="AT489" s="155" t="s">
        <v>182</v>
      </c>
      <c r="AU489" s="155" t="s">
        <v>98</v>
      </c>
      <c r="AV489" s="12" t="s">
        <v>98</v>
      </c>
      <c r="AW489" s="12" t="s">
        <v>40</v>
      </c>
      <c r="AX489" s="12" t="s">
        <v>92</v>
      </c>
      <c r="AY489" s="155" t="s">
        <v>171</v>
      </c>
    </row>
    <row r="490" spans="2:65" s="1" customFormat="1" ht="33" customHeight="1">
      <c r="B490" s="33"/>
      <c r="C490" s="137" t="s">
        <v>340</v>
      </c>
      <c r="D490" s="137" t="s">
        <v>173</v>
      </c>
      <c r="E490" s="138" t="s">
        <v>1038</v>
      </c>
      <c r="F490" s="139" t="s">
        <v>1039</v>
      </c>
      <c r="G490" s="140" t="s">
        <v>215</v>
      </c>
      <c r="H490" s="141">
        <v>375.93700000000001</v>
      </c>
      <c r="I490" s="142"/>
      <c r="J490" s="143">
        <f>ROUND(I490*H490,2)</f>
        <v>0</v>
      </c>
      <c r="K490" s="139" t="s">
        <v>177</v>
      </c>
      <c r="L490" s="33"/>
      <c r="M490" s="144" t="s">
        <v>1</v>
      </c>
      <c r="N490" s="145" t="s">
        <v>50</v>
      </c>
      <c r="P490" s="146">
        <f>O490*H490</f>
        <v>0</v>
      </c>
      <c r="Q490" s="146">
        <v>0</v>
      </c>
      <c r="R490" s="146">
        <f>Q490*H490</f>
        <v>0</v>
      </c>
      <c r="S490" s="146">
        <v>0</v>
      </c>
      <c r="T490" s="147">
        <f>S490*H490</f>
        <v>0</v>
      </c>
      <c r="AR490" s="148" t="s">
        <v>178</v>
      </c>
      <c r="AT490" s="148" t="s">
        <v>173</v>
      </c>
      <c r="AU490" s="148" t="s">
        <v>98</v>
      </c>
      <c r="AY490" s="17" t="s">
        <v>171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7" t="s">
        <v>92</v>
      </c>
      <c r="BK490" s="149">
        <f>ROUND(I490*H490,2)</f>
        <v>0</v>
      </c>
      <c r="BL490" s="17" t="s">
        <v>178</v>
      </c>
      <c r="BM490" s="148" t="s">
        <v>1040</v>
      </c>
    </row>
    <row r="491" spans="2:65" s="1" customFormat="1" ht="28.8">
      <c r="B491" s="33"/>
      <c r="D491" s="150" t="s">
        <v>180</v>
      </c>
      <c r="F491" s="151" t="s">
        <v>1041</v>
      </c>
      <c r="I491" s="152"/>
      <c r="L491" s="33"/>
      <c r="M491" s="153"/>
      <c r="T491" s="57"/>
      <c r="AT491" s="17" t="s">
        <v>180</v>
      </c>
      <c r="AU491" s="17" t="s">
        <v>98</v>
      </c>
    </row>
    <row r="492" spans="2:65" s="12" customFormat="1">
      <c r="B492" s="154"/>
      <c r="D492" s="150" t="s">
        <v>182</v>
      </c>
      <c r="E492" s="155" t="s">
        <v>1</v>
      </c>
      <c r="F492" s="156" t="s">
        <v>959</v>
      </c>
      <c r="H492" s="157">
        <v>375.93700000000001</v>
      </c>
      <c r="I492" s="158"/>
      <c r="L492" s="154"/>
      <c r="M492" s="159"/>
      <c r="T492" s="160"/>
      <c r="AT492" s="155" t="s">
        <v>182</v>
      </c>
      <c r="AU492" s="155" t="s">
        <v>98</v>
      </c>
      <c r="AV492" s="12" t="s">
        <v>98</v>
      </c>
      <c r="AW492" s="12" t="s">
        <v>40</v>
      </c>
      <c r="AX492" s="12" t="s">
        <v>85</v>
      </c>
      <c r="AY492" s="155" t="s">
        <v>171</v>
      </c>
    </row>
    <row r="493" spans="2:65" s="13" customFormat="1">
      <c r="B493" s="172"/>
      <c r="D493" s="150" t="s">
        <v>182</v>
      </c>
      <c r="E493" s="173" t="s">
        <v>1</v>
      </c>
      <c r="F493" s="174" t="s">
        <v>546</v>
      </c>
      <c r="H493" s="175">
        <v>375.93700000000001</v>
      </c>
      <c r="I493" s="176"/>
      <c r="L493" s="172"/>
      <c r="M493" s="177"/>
      <c r="T493" s="178"/>
      <c r="AT493" s="173" t="s">
        <v>182</v>
      </c>
      <c r="AU493" s="173" t="s">
        <v>98</v>
      </c>
      <c r="AV493" s="13" t="s">
        <v>178</v>
      </c>
      <c r="AW493" s="13" t="s">
        <v>40</v>
      </c>
      <c r="AX493" s="13" t="s">
        <v>92</v>
      </c>
      <c r="AY493" s="173" t="s">
        <v>171</v>
      </c>
    </row>
    <row r="494" spans="2:65" s="1" customFormat="1" ht="33" customHeight="1">
      <c r="B494" s="33"/>
      <c r="C494" s="137" t="s">
        <v>345</v>
      </c>
      <c r="D494" s="137" t="s">
        <v>173</v>
      </c>
      <c r="E494" s="138" t="s">
        <v>1042</v>
      </c>
      <c r="F494" s="139" t="s">
        <v>1043</v>
      </c>
      <c r="G494" s="140" t="s">
        <v>215</v>
      </c>
      <c r="H494" s="141">
        <v>662.76700000000005</v>
      </c>
      <c r="I494" s="142"/>
      <c r="J494" s="143">
        <f>ROUND(I494*H494,2)</f>
        <v>0</v>
      </c>
      <c r="K494" s="139" t="s">
        <v>177</v>
      </c>
      <c r="L494" s="33"/>
      <c r="M494" s="144" t="s">
        <v>1</v>
      </c>
      <c r="N494" s="145" t="s">
        <v>50</v>
      </c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AR494" s="148" t="s">
        <v>178</v>
      </c>
      <c r="AT494" s="148" t="s">
        <v>173</v>
      </c>
      <c r="AU494" s="148" t="s">
        <v>98</v>
      </c>
      <c r="AY494" s="17" t="s">
        <v>171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92</v>
      </c>
      <c r="BK494" s="149">
        <f>ROUND(I494*H494,2)</f>
        <v>0</v>
      </c>
      <c r="BL494" s="17" t="s">
        <v>178</v>
      </c>
      <c r="BM494" s="148" t="s">
        <v>1044</v>
      </c>
    </row>
    <row r="495" spans="2:65" s="1" customFormat="1" ht="28.8">
      <c r="B495" s="33"/>
      <c r="D495" s="150" t="s">
        <v>180</v>
      </c>
      <c r="F495" s="151" t="s">
        <v>1045</v>
      </c>
      <c r="I495" s="152"/>
      <c r="L495" s="33"/>
      <c r="M495" s="153"/>
      <c r="T495" s="57"/>
      <c r="AT495" s="17" t="s">
        <v>180</v>
      </c>
      <c r="AU495" s="17" t="s">
        <v>98</v>
      </c>
    </row>
    <row r="496" spans="2:65" s="14" customFormat="1">
      <c r="B496" s="182"/>
      <c r="D496" s="150" t="s">
        <v>182</v>
      </c>
      <c r="E496" s="183" t="s">
        <v>1</v>
      </c>
      <c r="F496" s="184" t="s">
        <v>1046</v>
      </c>
      <c r="H496" s="183" t="s">
        <v>1</v>
      </c>
      <c r="I496" s="185"/>
      <c r="L496" s="182"/>
      <c r="M496" s="186"/>
      <c r="T496" s="187"/>
      <c r="AT496" s="183" t="s">
        <v>182</v>
      </c>
      <c r="AU496" s="183" t="s">
        <v>98</v>
      </c>
      <c r="AV496" s="14" t="s">
        <v>92</v>
      </c>
      <c r="AW496" s="14" t="s">
        <v>40</v>
      </c>
      <c r="AX496" s="14" t="s">
        <v>85</v>
      </c>
      <c r="AY496" s="183" t="s">
        <v>171</v>
      </c>
    </row>
    <row r="497" spans="2:65" s="12" customFormat="1">
      <c r="B497" s="154"/>
      <c r="D497" s="150" t="s">
        <v>182</v>
      </c>
      <c r="E497" s="155" t="s">
        <v>1</v>
      </c>
      <c r="F497" s="156" t="s">
        <v>1037</v>
      </c>
      <c r="H497" s="157">
        <v>662.76700000000005</v>
      </c>
      <c r="I497" s="158"/>
      <c r="L497" s="154"/>
      <c r="M497" s="159"/>
      <c r="T497" s="160"/>
      <c r="AT497" s="155" t="s">
        <v>182</v>
      </c>
      <c r="AU497" s="155" t="s">
        <v>98</v>
      </c>
      <c r="AV497" s="12" t="s">
        <v>98</v>
      </c>
      <c r="AW497" s="12" t="s">
        <v>40</v>
      </c>
      <c r="AX497" s="12" t="s">
        <v>85</v>
      </c>
      <c r="AY497" s="155" t="s">
        <v>171</v>
      </c>
    </row>
    <row r="498" spans="2:65" s="13" customFormat="1">
      <c r="B498" s="172"/>
      <c r="D498" s="150" t="s">
        <v>182</v>
      </c>
      <c r="E498" s="173" t="s">
        <v>1</v>
      </c>
      <c r="F498" s="174" t="s">
        <v>546</v>
      </c>
      <c r="H498" s="175">
        <v>662.76700000000005</v>
      </c>
      <c r="I498" s="176"/>
      <c r="L498" s="172"/>
      <c r="M498" s="177"/>
      <c r="T498" s="178"/>
      <c r="AT498" s="173" t="s">
        <v>182</v>
      </c>
      <c r="AU498" s="173" t="s">
        <v>98</v>
      </c>
      <c r="AV498" s="13" t="s">
        <v>178</v>
      </c>
      <c r="AW498" s="13" t="s">
        <v>40</v>
      </c>
      <c r="AX498" s="13" t="s">
        <v>92</v>
      </c>
      <c r="AY498" s="173" t="s">
        <v>171</v>
      </c>
    </row>
    <row r="499" spans="2:65" s="1" customFormat="1" ht="24.15" customHeight="1">
      <c r="B499" s="33"/>
      <c r="C499" s="137" t="s">
        <v>350</v>
      </c>
      <c r="D499" s="137" t="s">
        <v>173</v>
      </c>
      <c r="E499" s="138" t="s">
        <v>1047</v>
      </c>
      <c r="F499" s="139" t="s">
        <v>1048</v>
      </c>
      <c r="G499" s="140" t="s">
        <v>215</v>
      </c>
      <c r="H499" s="141">
        <v>182.05</v>
      </c>
      <c r="I499" s="142"/>
      <c r="J499" s="143">
        <f>ROUND(I499*H499,2)</f>
        <v>0</v>
      </c>
      <c r="K499" s="139" t="s">
        <v>177</v>
      </c>
      <c r="L499" s="33"/>
      <c r="M499" s="144" t="s">
        <v>1</v>
      </c>
      <c r="N499" s="145" t="s">
        <v>50</v>
      </c>
      <c r="P499" s="146">
        <f>O499*H499</f>
        <v>0</v>
      </c>
      <c r="Q499" s="146">
        <v>0</v>
      </c>
      <c r="R499" s="146">
        <f>Q499*H499</f>
        <v>0</v>
      </c>
      <c r="S499" s="146">
        <v>0</v>
      </c>
      <c r="T499" s="147">
        <f>S499*H499</f>
        <v>0</v>
      </c>
      <c r="AR499" s="148" t="s">
        <v>178</v>
      </c>
      <c r="AT499" s="148" t="s">
        <v>173</v>
      </c>
      <c r="AU499" s="148" t="s">
        <v>98</v>
      </c>
      <c r="AY499" s="17" t="s">
        <v>171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7" t="s">
        <v>92</v>
      </c>
      <c r="BK499" s="149">
        <f>ROUND(I499*H499,2)</f>
        <v>0</v>
      </c>
      <c r="BL499" s="17" t="s">
        <v>178</v>
      </c>
      <c r="BM499" s="148" t="s">
        <v>1049</v>
      </c>
    </row>
    <row r="500" spans="2:65" s="1" customFormat="1" ht="28.8">
      <c r="B500" s="33"/>
      <c r="D500" s="150" t="s">
        <v>180</v>
      </c>
      <c r="F500" s="151" t="s">
        <v>1050</v>
      </c>
      <c r="I500" s="152"/>
      <c r="L500" s="33"/>
      <c r="M500" s="153"/>
      <c r="T500" s="57"/>
      <c r="AT500" s="17" t="s">
        <v>180</v>
      </c>
      <c r="AU500" s="17" t="s">
        <v>98</v>
      </c>
    </row>
    <row r="501" spans="2:65" s="14" customFormat="1" ht="20.399999999999999">
      <c r="B501" s="182"/>
      <c r="D501" s="150" t="s">
        <v>182</v>
      </c>
      <c r="E501" s="183" t="s">
        <v>1</v>
      </c>
      <c r="F501" s="184" t="s">
        <v>802</v>
      </c>
      <c r="H501" s="183" t="s">
        <v>1</v>
      </c>
      <c r="I501" s="185"/>
      <c r="L501" s="182"/>
      <c r="M501" s="186"/>
      <c r="T501" s="187"/>
      <c r="AT501" s="183" t="s">
        <v>182</v>
      </c>
      <c r="AU501" s="183" t="s">
        <v>98</v>
      </c>
      <c r="AV501" s="14" t="s">
        <v>92</v>
      </c>
      <c r="AW501" s="14" t="s">
        <v>40</v>
      </c>
      <c r="AX501" s="14" t="s">
        <v>85</v>
      </c>
      <c r="AY501" s="183" t="s">
        <v>171</v>
      </c>
    </row>
    <row r="502" spans="2:65" s="14" customFormat="1">
      <c r="B502" s="182"/>
      <c r="D502" s="150" t="s">
        <v>182</v>
      </c>
      <c r="E502" s="183" t="s">
        <v>1</v>
      </c>
      <c r="F502" s="184" t="s">
        <v>803</v>
      </c>
      <c r="H502" s="183" t="s">
        <v>1</v>
      </c>
      <c r="I502" s="185"/>
      <c r="L502" s="182"/>
      <c r="M502" s="186"/>
      <c r="T502" s="187"/>
      <c r="AT502" s="183" t="s">
        <v>182</v>
      </c>
      <c r="AU502" s="183" t="s">
        <v>98</v>
      </c>
      <c r="AV502" s="14" t="s">
        <v>92</v>
      </c>
      <c r="AW502" s="14" t="s">
        <v>40</v>
      </c>
      <c r="AX502" s="14" t="s">
        <v>85</v>
      </c>
      <c r="AY502" s="183" t="s">
        <v>171</v>
      </c>
    </row>
    <row r="503" spans="2:65" s="12" customFormat="1">
      <c r="B503" s="154"/>
      <c r="D503" s="150" t="s">
        <v>182</v>
      </c>
      <c r="E503" s="155" t="s">
        <v>1</v>
      </c>
      <c r="F503" s="156" t="s">
        <v>1051</v>
      </c>
      <c r="H503" s="157">
        <v>5.984</v>
      </c>
      <c r="I503" s="158"/>
      <c r="L503" s="154"/>
      <c r="M503" s="159"/>
      <c r="T503" s="160"/>
      <c r="AT503" s="155" t="s">
        <v>182</v>
      </c>
      <c r="AU503" s="155" t="s">
        <v>98</v>
      </c>
      <c r="AV503" s="12" t="s">
        <v>98</v>
      </c>
      <c r="AW503" s="12" t="s">
        <v>40</v>
      </c>
      <c r="AX503" s="12" t="s">
        <v>85</v>
      </c>
      <c r="AY503" s="155" t="s">
        <v>171</v>
      </c>
    </row>
    <row r="504" spans="2:65" s="12" customFormat="1">
      <c r="B504" s="154"/>
      <c r="D504" s="150" t="s">
        <v>182</v>
      </c>
      <c r="E504" s="155" t="s">
        <v>1</v>
      </c>
      <c r="F504" s="156" t="s">
        <v>1052</v>
      </c>
      <c r="H504" s="157">
        <v>2.1120000000000001</v>
      </c>
      <c r="I504" s="158"/>
      <c r="L504" s="154"/>
      <c r="M504" s="159"/>
      <c r="T504" s="160"/>
      <c r="AT504" s="155" t="s">
        <v>182</v>
      </c>
      <c r="AU504" s="155" t="s">
        <v>98</v>
      </c>
      <c r="AV504" s="12" t="s">
        <v>98</v>
      </c>
      <c r="AW504" s="12" t="s">
        <v>40</v>
      </c>
      <c r="AX504" s="12" t="s">
        <v>85</v>
      </c>
      <c r="AY504" s="155" t="s">
        <v>171</v>
      </c>
    </row>
    <row r="505" spans="2:65" s="12" customFormat="1">
      <c r="B505" s="154"/>
      <c r="D505" s="150" t="s">
        <v>182</v>
      </c>
      <c r="E505" s="155" t="s">
        <v>1</v>
      </c>
      <c r="F505" s="156" t="s">
        <v>1053</v>
      </c>
      <c r="H505" s="157">
        <v>4.048</v>
      </c>
      <c r="I505" s="158"/>
      <c r="L505" s="154"/>
      <c r="M505" s="159"/>
      <c r="T505" s="160"/>
      <c r="AT505" s="155" t="s">
        <v>182</v>
      </c>
      <c r="AU505" s="155" t="s">
        <v>98</v>
      </c>
      <c r="AV505" s="12" t="s">
        <v>98</v>
      </c>
      <c r="AW505" s="12" t="s">
        <v>40</v>
      </c>
      <c r="AX505" s="12" t="s">
        <v>85</v>
      </c>
      <c r="AY505" s="155" t="s">
        <v>171</v>
      </c>
    </row>
    <row r="506" spans="2:65" s="12" customFormat="1">
      <c r="B506" s="154"/>
      <c r="D506" s="150" t="s">
        <v>182</v>
      </c>
      <c r="E506" s="155" t="s">
        <v>1</v>
      </c>
      <c r="F506" s="156" t="s">
        <v>1054</v>
      </c>
      <c r="H506" s="157">
        <v>1.9359999999999999</v>
      </c>
      <c r="I506" s="158"/>
      <c r="L506" s="154"/>
      <c r="M506" s="159"/>
      <c r="T506" s="160"/>
      <c r="AT506" s="155" t="s">
        <v>182</v>
      </c>
      <c r="AU506" s="155" t="s">
        <v>98</v>
      </c>
      <c r="AV506" s="12" t="s">
        <v>98</v>
      </c>
      <c r="AW506" s="12" t="s">
        <v>40</v>
      </c>
      <c r="AX506" s="12" t="s">
        <v>85</v>
      </c>
      <c r="AY506" s="155" t="s">
        <v>171</v>
      </c>
    </row>
    <row r="507" spans="2:65" s="15" customFormat="1">
      <c r="B507" s="188"/>
      <c r="D507" s="150" t="s">
        <v>182</v>
      </c>
      <c r="E507" s="189" t="s">
        <v>1</v>
      </c>
      <c r="F507" s="190" t="s">
        <v>808</v>
      </c>
      <c r="H507" s="191">
        <v>14.08</v>
      </c>
      <c r="I507" s="192"/>
      <c r="L507" s="188"/>
      <c r="M507" s="193"/>
      <c r="T507" s="194"/>
      <c r="AT507" s="189" t="s">
        <v>182</v>
      </c>
      <c r="AU507" s="189" t="s">
        <v>98</v>
      </c>
      <c r="AV507" s="15" t="s">
        <v>190</v>
      </c>
      <c r="AW507" s="15" t="s">
        <v>40</v>
      </c>
      <c r="AX507" s="15" t="s">
        <v>85</v>
      </c>
      <c r="AY507" s="189" t="s">
        <v>171</v>
      </c>
    </row>
    <row r="508" spans="2:65" s="14" customFormat="1">
      <c r="B508" s="182"/>
      <c r="D508" s="150" t="s">
        <v>182</v>
      </c>
      <c r="E508" s="183" t="s">
        <v>1</v>
      </c>
      <c r="F508" s="184" t="s">
        <v>809</v>
      </c>
      <c r="H508" s="183" t="s">
        <v>1</v>
      </c>
      <c r="I508" s="185"/>
      <c r="L508" s="182"/>
      <c r="M508" s="186"/>
      <c r="T508" s="187"/>
      <c r="AT508" s="183" t="s">
        <v>182</v>
      </c>
      <c r="AU508" s="183" t="s">
        <v>98</v>
      </c>
      <c r="AV508" s="14" t="s">
        <v>92</v>
      </c>
      <c r="AW508" s="14" t="s">
        <v>40</v>
      </c>
      <c r="AX508" s="14" t="s">
        <v>85</v>
      </c>
      <c r="AY508" s="183" t="s">
        <v>171</v>
      </c>
    </row>
    <row r="509" spans="2:65" s="12" customFormat="1">
      <c r="B509" s="154"/>
      <c r="D509" s="150" t="s">
        <v>182</v>
      </c>
      <c r="E509" s="155" t="s">
        <v>1</v>
      </c>
      <c r="F509" s="156" t="s">
        <v>1055</v>
      </c>
      <c r="H509" s="157">
        <v>2.2440000000000002</v>
      </c>
      <c r="I509" s="158"/>
      <c r="L509" s="154"/>
      <c r="M509" s="159"/>
      <c r="T509" s="160"/>
      <c r="AT509" s="155" t="s">
        <v>182</v>
      </c>
      <c r="AU509" s="155" t="s">
        <v>98</v>
      </c>
      <c r="AV509" s="12" t="s">
        <v>98</v>
      </c>
      <c r="AW509" s="12" t="s">
        <v>40</v>
      </c>
      <c r="AX509" s="12" t="s">
        <v>85</v>
      </c>
      <c r="AY509" s="155" t="s">
        <v>171</v>
      </c>
    </row>
    <row r="510" spans="2:65" s="15" customFormat="1">
      <c r="B510" s="188"/>
      <c r="D510" s="150" t="s">
        <v>182</v>
      </c>
      <c r="E510" s="189" t="s">
        <v>1</v>
      </c>
      <c r="F510" s="190" t="s">
        <v>808</v>
      </c>
      <c r="H510" s="191">
        <v>2.2440000000000002</v>
      </c>
      <c r="I510" s="192"/>
      <c r="L510" s="188"/>
      <c r="M510" s="193"/>
      <c r="T510" s="194"/>
      <c r="AT510" s="189" t="s">
        <v>182</v>
      </c>
      <c r="AU510" s="189" t="s">
        <v>98</v>
      </c>
      <c r="AV510" s="15" t="s">
        <v>190</v>
      </c>
      <c r="AW510" s="15" t="s">
        <v>40</v>
      </c>
      <c r="AX510" s="15" t="s">
        <v>85</v>
      </c>
      <c r="AY510" s="189" t="s">
        <v>171</v>
      </c>
    </row>
    <row r="511" spans="2:65" s="14" customFormat="1">
      <c r="B511" s="182"/>
      <c r="D511" s="150" t="s">
        <v>182</v>
      </c>
      <c r="E511" s="183" t="s">
        <v>1</v>
      </c>
      <c r="F511" s="184" t="s">
        <v>811</v>
      </c>
      <c r="H511" s="183" t="s">
        <v>1</v>
      </c>
      <c r="I511" s="185"/>
      <c r="L511" s="182"/>
      <c r="M511" s="186"/>
      <c r="T511" s="187"/>
      <c r="AT511" s="183" t="s">
        <v>182</v>
      </c>
      <c r="AU511" s="183" t="s">
        <v>98</v>
      </c>
      <c r="AV511" s="14" t="s">
        <v>92</v>
      </c>
      <c r="AW511" s="14" t="s">
        <v>40</v>
      </c>
      <c r="AX511" s="14" t="s">
        <v>85</v>
      </c>
      <c r="AY511" s="183" t="s">
        <v>171</v>
      </c>
    </row>
    <row r="512" spans="2:65" s="12" customFormat="1">
      <c r="B512" s="154"/>
      <c r="D512" s="150" t="s">
        <v>182</v>
      </c>
      <c r="E512" s="155" t="s">
        <v>1</v>
      </c>
      <c r="F512" s="156" t="s">
        <v>1056</v>
      </c>
      <c r="H512" s="157">
        <v>3.2639999999999998</v>
      </c>
      <c r="I512" s="158"/>
      <c r="L512" s="154"/>
      <c r="M512" s="159"/>
      <c r="T512" s="160"/>
      <c r="AT512" s="155" t="s">
        <v>182</v>
      </c>
      <c r="AU512" s="155" t="s">
        <v>98</v>
      </c>
      <c r="AV512" s="12" t="s">
        <v>98</v>
      </c>
      <c r="AW512" s="12" t="s">
        <v>40</v>
      </c>
      <c r="AX512" s="12" t="s">
        <v>85</v>
      </c>
      <c r="AY512" s="155" t="s">
        <v>171</v>
      </c>
    </row>
    <row r="513" spans="2:51" s="14" customFormat="1">
      <c r="B513" s="182"/>
      <c r="D513" s="150" t="s">
        <v>182</v>
      </c>
      <c r="E513" s="183" t="s">
        <v>1</v>
      </c>
      <c r="F513" s="184" t="s">
        <v>813</v>
      </c>
      <c r="H513" s="183" t="s">
        <v>1</v>
      </c>
      <c r="I513" s="185"/>
      <c r="L513" s="182"/>
      <c r="M513" s="186"/>
      <c r="T513" s="187"/>
      <c r="AT513" s="183" t="s">
        <v>182</v>
      </c>
      <c r="AU513" s="183" t="s">
        <v>98</v>
      </c>
      <c r="AV513" s="14" t="s">
        <v>92</v>
      </c>
      <c r="AW513" s="14" t="s">
        <v>40</v>
      </c>
      <c r="AX513" s="14" t="s">
        <v>85</v>
      </c>
      <c r="AY513" s="183" t="s">
        <v>171</v>
      </c>
    </row>
    <row r="514" spans="2:51" s="12" customFormat="1">
      <c r="B514" s="154"/>
      <c r="D514" s="150" t="s">
        <v>182</v>
      </c>
      <c r="E514" s="155" t="s">
        <v>1</v>
      </c>
      <c r="F514" s="156" t="s">
        <v>1056</v>
      </c>
      <c r="H514" s="157">
        <v>3.2639999999999998</v>
      </c>
      <c r="I514" s="158"/>
      <c r="L514" s="154"/>
      <c r="M514" s="159"/>
      <c r="T514" s="160"/>
      <c r="AT514" s="155" t="s">
        <v>182</v>
      </c>
      <c r="AU514" s="155" t="s">
        <v>98</v>
      </c>
      <c r="AV514" s="12" t="s">
        <v>98</v>
      </c>
      <c r="AW514" s="12" t="s">
        <v>40</v>
      </c>
      <c r="AX514" s="12" t="s">
        <v>85</v>
      </c>
      <c r="AY514" s="155" t="s">
        <v>171</v>
      </c>
    </row>
    <row r="515" spans="2:51" s="12" customFormat="1">
      <c r="B515" s="154"/>
      <c r="D515" s="150" t="s">
        <v>182</v>
      </c>
      <c r="E515" s="155" t="s">
        <v>1</v>
      </c>
      <c r="F515" s="156" t="s">
        <v>1057</v>
      </c>
      <c r="H515" s="157">
        <v>1.4079999999999999</v>
      </c>
      <c r="I515" s="158"/>
      <c r="L515" s="154"/>
      <c r="M515" s="159"/>
      <c r="T515" s="160"/>
      <c r="AT515" s="155" t="s">
        <v>182</v>
      </c>
      <c r="AU515" s="155" t="s">
        <v>98</v>
      </c>
      <c r="AV515" s="12" t="s">
        <v>98</v>
      </c>
      <c r="AW515" s="12" t="s">
        <v>40</v>
      </c>
      <c r="AX515" s="12" t="s">
        <v>85</v>
      </c>
      <c r="AY515" s="155" t="s">
        <v>171</v>
      </c>
    </row>
    <row r="516" spans="2:51" s="12" customFormat="1">
      <c r="B516" s="154"/>
      <c r="D516" s="150" t="s">
        <v>182</v>
      </c>
      <c r="E516" s="155" t="s">
        <v>1</v>
      </c>
      <c r="F516" s="156" t="s">
        <v>1058</v>
      </c>
      <c r="H516" s="157">
        <v>1.4079999999999999</v>
      </c>
      <c r="I516" s="158"/>
      <c r="L516" s="154"/>
      <c r="M516" s="159"/>
      <c r="T516" s="160"/>
      <c r="AT516" s="155" t="s">
        <v>182</v>
      </c>
      <c r="AU516" s="155" t="s">
        <v>98</v>
      </c>
      <c r="AV516" s="12" t="s">
        <v>98</v>
      </c>
      <c r="AW516" s="12" t="s">
        <v>40</v>
      </c>
      <c r="AX516" s="12" t="s">
        <v>85</v>
      </c>
      <c r="AY516" s="155" t="s">
        <v>171</v>
      </c>
    </row>
    <row r="517" spans="2:51" s="14" customFormat="1">
      <c r="B517" s="182"/>
      <c r="D517" s="150" t="s">
        <v>182</v>
      </c>
      <c r="E517" s="183" t="s">
        <v>1</v>
      </c>
      <c r="F517" s="184" t="s">
        <v>816</v>
      </c>
      <c r="H517" s="183" t="s">
        <v>1</v>
      </c>
      <c r="I517" s="185"/>
      <c r="L517" s="182"/>
      <c r="M517" s="186"/>
      <c r="T517" s="187"/>
      <c r="AT517" s="183" t="s">
        <v>182</v>
      </c>
      <c r="AU517" s="183" t="s">
        <v>98</v>
      </c>
      <c r="AV517" s="14" t="s">
        <v>92</v>
      </c>
      <c r="AW517" s="14" t="s">
        <v>40</v>
      </c>
      <c r="AX517" s="14" t="s">
        <v>85</v>
      </c>
      <c r="AY517" s="183" t="s">
        <v>171</v>
      </c>
    </row>
    <row r="518" spans="2:51" s="12" customFormat="1">
      <c r="B518" s="154"/>
      <c r="D518" s="150" t="s">
        <v>182</v>
      </c>
      <c r="E518" s="155" t="s">
        <v>1</v>
      </c>
      <c r="F518" s="156" t="s">
        <v>1059</v>
      </c>
      <c r="H518" s="157">
        <v>1.4079999999999999</v>
      </c>
      <c r="I518" s="158"/>
      <c r="L518" s="154"/>
      <c r="M518" s="159"/>
      <c r="T518" s="160"/>
      <c r="AT518" s="155" t="s">
        <v>182</v>
      </c>
      <c r="AU518" s="155" t="s">
        <v>98</v>
      </c>
      <c r="AV518" s="12" t="s">
        <v>98</v>
      </c>
      <c r="AW518" s="12" t="s">
        <v>40</v>
      </c>
      <c r="AX518" s="12" t="s">
        <v>85</v>
      </c>
      <c r="AY518" s="155" t="s">
        <v>171</v>
      </c>
    </row>
    <row r="519" spans="2:51" s="14" customFormat="1">
      <c r="B519" s="182"/>
      <c r="D519" s="150" t="s">
        <v>182</v>
      </c>
      <c r="E519" s="183" t="s">
        <v>1</v>
      </c>
      <c r="F519" s="184" t="s">
        <v>818</v>
      </c>
      <c r="H519" s="183" t="s">
        <v>1</v>
      </c>
      <c r="I519" s="185"/>
      <c r="L519" s="182"/>
      <c r="M519" s="186"/>
      <c r="T519" s="187"/>
      <c r="AT519" s="183" t="s">
        <v>182</v>
      </c>
      <c r="AU519" s="183" t="s">
        <v>98</v>
      </c>
      <c r="AV519" s="14" t="s">
        <v>92</v>
      </c>
      <c r="AW519" s="14" t="s">
        <v>40</v>
      </c>
      <c r="AX519" s="14" t="s">
        <v>85</v>
      </c>
      <c r="AY519" s="183" t="s">
        <v>171</v>
      </c>
    </row>
    <row r="520" spans="2:51" s="12" customFormat="1">
      <c r="B520" s="154"/>
      <c r="D520" s="150" t="s">
        <v>182</v>
      </c>
      <c r="E520" s="155" t="s">
        <v>1</v>
      </c>
      <c r="F520" s="156" t="s">
        <v>1056</v>
      </c>
      <c r="H520" s="157">
        <v>3.2639999999999998</v>
      </c>
      <c r="I520" s="158"/>
      <c r="L520" s="154"/>
      <c r="M520" s="159"/>
      <c r="T520" s="160"/>
      <c r="AT520" s="155" t="s">
        <v>182</v>
      </c>
      <c r="AU520" s="155" t="s">
        <v>98</v>
      </c>
      <c r="AV520" s="12" t="s">
        <v>98</v>
      </c>
      <c r="AW520" s="12" t="s">
        <v>40</v>
      </c>
      <c r="AX520" s="12" t="s">
        <v>85</v>
      </c>
      <c r="AY520" s="155" t="s">
        <v>171</v>
      </c>
    </row>
    <row r="521" spans="2:51" s="14" customFormat="1">
      <c r="B521" s="182"/>
      <c r="D521" s="150" t="s">
        <v>182</v>
      </c>
      <c r="E521" s="183" t="s">
        <v>1</v>
      </c>
      <c r="F521" s="184" t="s">
        <v>819</v>
      </c>
      <c r="H521" s="183" t="s">
        <v>1</v>
      </c>
      <c r="I521" s="185"/>
      <c r="L521" s="182"/>
      <c r="M521" s="186"/>
      <c r="T521" s="187"/>
      <c r="AT521" s="183" t="s">
        <v>182</v>
      </c>
      <c r="AU521" s="183" t="s">
        <v>98</v>
      </c>
      <c r="AV521" s="14" t="s">
        <v>92</v>
      </c>
      <c r="AW521" s="14" t="s">
        <v>40</v>
      </c>
      <c r="AX521" s="14" t="s">
        <v>85</v>
      </c>
      <c r="AY521" s="183" t="s">
        <v>171</v>
      </c>
    </row>
    <row r="522" spans="2:51" s="12" customFormat="1">
      <c r="B522" s="154"/>
      <c r="D522" s="150" t="s">
        <v>182</v>
      </c>
      <c r="E522" s="155" t="s">
        <v>1</v>
      </c>
      <c r="F522" s="156" t="s">
        <v>1060</v>
      </c>
      <c r="H522" s="157">
        <v>1.4079999999999999</v>
      </c>
      <c r="I522" s="158"/>
      <c r="L522" s="154"/>
      <c r="M522" s="159"/>
      <c r="T522" s="160"/>
      <c r="AT522" s="155" t="s">
        <v>182</v>
      </c>
      <c r="AU522" s="155" t="s">
        <v>98</v>
      </c>
      <c r="AV522" s="12" t="s">
        <v>98</v>
      </c>
      <c r="AW522" s="12" t="s">
        <v>40</v>
      </c>
      <c r="AX522" s="12" t="s">
        <v>85</v>
      </c>
      <c r="AY522" s="155" t="s">
        <v>171</v>
      </c>
    </row>
    <row r="523" spans="2:51" s="12" customFormat="1">
      <c r="B523" s="154"/>
      <c r="D523" s="150" t="s">
        <v>182</v>
      </c>
      <c r="E523" s="155" t="s">
        <v>1</v>
      </c>
      <c r="F523" s="156" t="s">
        <v>1057</v>
      </c>
      <c r="H523" s="157">
        <v>1.4079999999999999</v>
      </c>
      <c r="I523" s="158"/>
      <c r="L523" s="154"/>
      <c r="M523" s="159"/>
      <c r="T523" s="160"/>
      <c r="AT523" s="155" t="s">
        <v>182</v>
      </c>
      <c r="AU523" s="155" t="s">
        <v>98</v>
      </c>
      <c r="AV523" s="12" t="s">
        <v>98</v>
      </c>
      <c r="AW523" s="12" t="s">
        <v>40</v>
      </c>
      <c r="AX523" s="12" t="s">
        <v>85</v>
      </c>
      <c r="AY523" s="155" t="s">
        <v>171</v>
      </c>
    </row>
    <row r="524" spans="2:51" s="12" customFormat="1">
      <c r="B524" s="154"/>
      <c r="D524" s="150" t="s">
        <v>182</v>
      </c>
      <c r="E524" s="155" t="s">
        <v>1</v>
      </c>
      <c r="F524" s="156" t="s">
        <v>1056</v>
      </c>
      <c r="H524" s="157">
        <v>3.2639999999999998</v>
      </c>
      <c r="I524" s="158"/>
      <c r="L524" s="154"/>
      <c r="M524" s="159"/>
      <c r="T524" s="160"/>
      <c r="AT524" s="155" t="s">
        <v>182</v>
      </c>
      <c r="AU524" s="155" t="s">
        <v>98</v>
      </c>
      <c r="AV524" s="12" t="s">
        <v>98</v>
      </c>
      <c r="AW524" s="12" t="s">
        <v>40</v>
      </c>
      <c r="AX524" s="12" t="s">
        <v>85</v>
      </c>
      <c r="AY524" s="155" t="s">
        <v>171</v>
      </c>
    </row>
    <row r="525" spans="2:51" s="14" customFormat="1">
      <c r="B525" s="182"/>
      <c r="D525" s="150" t="s">
        <v>182</v>
      </c>
      <c r="E525" s="183" t="s">
        <v>1</v>
      </c>
      <c r="F525" s="184" t="s">
        <v>821</v>
      </c>
      <c r="H525" s="183" t="s">
        <v>1</v>
      </c>
      <c r="I525" s="185"/>
      <c r="L525" s="182"/>
      <c r="M525" s="186"/>
      <c r="T525" s="187"/>
      <c r="AT525" s="183" t="s">
        <v>182</v>
      </c>
      <c r="AU525" s="183" t="s">
        <v>98</v>
      </c>
      <c r="AV525" s="14" t="s">
        <v>92</v>
      </c>
      <c r="AW525" s="14" t="s">
        <v>40</v>
      </c>
      <c r="AX525" s="14" t="s">
        <v>85</v>
      </c>
      <c r="AY525" s="183" t="s">
        <v>171</v>
      </c>
    </row>
    <row r="526" spans="2:51" s="12" customFormat="1">
      <c r="B526" s="154"/>
      <c r="D526" s="150" t="s">
        <v>182</v>
      </c>
      <c r="E526" s="155" t="s">
        <v>1</v>
      </c>
      <c r="F526" s="156" t="s">
        <v>1059</v>
      </c>
      <c r="H526" s="157">
        <v>1.4079999999999999</v>
      </c>
      <c r="I526" s="158"/>
      <c r="L526" s="154"/>
      <c r="M526" s="159"/>
      <c r="T526" s="160"/>
      <c r="AT526" s="155" t="s">
        <v>182</v>
      </c>
      <c r="AU526" s="155" t="s">
        <v>98</v>
      </c>
      <c r="AV526" s="12" t="s">
        <v>98</v>
      </c>
      <c r="AW526" s="12" t="s">
        <v>40</v>
      </c>
      <c r="AX526" s="12" t="s">
        <v>85</v>
      </c>
      <c r="AY526" s="155" t="s">
        <v>171</v>
      </c>
    </row>
    <row r="527" spans="2:51" s="14" customFormat="1">
      <c r="B527" s="182"/>
      <c r="D527" s="150" t="s">
        <v>182</v>
      </c>
      <c r="E527" s="183" t="s">
        <v>1</v>
      </c>
      <c r="F527" s="184" t="s">
        <v>822</v>
      </c>
      <c r="H527" s="183" t="s">
        <v>1</v>
      </c>
      <c r="I527" s="185"/>
      <c r="L527" s="182"/>
      <c r="M527" s="186"/>
      <c r="T527" s="187"/>
      <c r="AT527" s="183" t="s">
        <v>182</v>
      </c>
      <c r="AU527" s="183" t="s">
        <v>98</v>
      </c>
      <c r="AV527" s="14" t="s">
        <v>92</v>
      </c>
      <c r="AW527" s="14" t="s">
        <v>40</v>
      </c>
      <c r="AX527" s="14" t="s">
        <v>85</v>
      </c>
      <c r="AY527" s="183" t="s">
        <v>171</v>
      </c>
    </row>
    <row r="528" spans="2:51" s="12" customFormat="1">
      <c r="B528" s="154"/>
      <c r="D528" s="150" t="s">
        <v>182</v>
      </c>
      <c r="E528" s="155" t="s">
        <v>1</v>
      </c>
      <c r="F528" s="156" t="s">
        <v>1056</v>
      </c>
      <c r="H528" s="157">
        <v>3.2639999999999998</v>
      </c>
      <c r="I528" s="158"/>
      <c r="L528" s="154"/>
      <c r="M528" s="159"/>
      <c r="T528" s="160"/>
      <c r="AT528" s="155" t="s">
        <v>182</v>
      </c>
      <c r="AU528" s="155" t="s">
        <v>98</v>
      </c>
      <c r="AV528" s="12" t="s">
        <v>98</v>
      </c>
      <c r="AW528" s="12" t="s">
        <v>40</v>
      </c>
      <c r="AX528" s="12" t="s">
        <v>85</v>
      </c>
      <c r="AY528" s="155" t="s">
        <v>171</v>
      </c>
    </row>
    <row r="529" spans="2:51" s="14" customFormat="1">
      <c r="B529" s="182"/>
      <c r="D529" s="150" t="s">
        <v>182</v>
      </c>
      <c r="E529" s="183" t="s">
        <v>1</v>
      </c>
      <c r="F529" s="184" t="s">
        <v>823</v>
      </c>
      <c r="H529" s="183" t="s">
        <v>1</v>
      </c>
      <c r="I529" s="185"/>
      <c r="L529" s="182"/>
      <c r="M529" s="186"/>
      <c r="T529" s="187"/>
      <c r="AT529" s="183" t="s">
        <v>182</v>
      </c>
      <c r="AU529" s="183" t="s">
        <v>98</v>
      </c>
      <c r="AV529" s="14" t="s">
        <v>92</v>
      </c>
      <c r="AW529" s="14" t="s">
        <v>40</v>
      </c>
      <c r="AX529" s="14" t="s">
        <v>85</v>
      </c>
      <c r="AY529" s="183" t="s">
        <v>171</v>
      </c>
    </row>
    <row r="530" spans="2:51" s="12" customFormat="1">
      <c r="B530" s="154"/>
      <c r="D530" s="150" t="s">
        <v>182</v>
      </c>
      <c r="E530" s="155" t="s">
        <v>1</v>
      </c>
      <c r="F530" s="156" t="s">
        <v>1061</v>
      </c>
      <c r="H530" s="157">
        <v>1.6319999999999999</v>
      </c>
      <c r="I530" s="158"/>
      <c r="L530" s="154"/>
      <c r="M530" s="159"/>
      <c r="T530" s="160"/>
      <c r="AT530" s="155" t="s">
        <v>182</v>
      </c>
      <c r="AU530" s="155" t="s">
        <v>98</v>
      </c>
      <c r="AV530" s="12" t="s">
        <v>98</v>
      </c>
      <c r="AW530" s="12" t="s">
        <v>40</v>
      </c>
      <c r="AX530" s="12" t="s">
        <v>85</v>
      </c>
      <c r="AY530" s="155" t="s">
        <v>171</v>
      </c>
    </row>
    <row r="531" spans="2:51" s="14" customFormat="1">
      <c r="B531" s="182"/>
      <c r="D531" s="150" t="s">
        <v>182</v>
      </c>
      <c r="E531" s="183" t="s">
        <v>1</v>
      </c>
      <c r="F531" s="184" t="s">
        <v>825</v>
      </c>
      <c r="H531" s="183" t="s">
        <v>1</v>
      </c>
      <c r="I531" s="185"/>
      <c r="L531" s="182"/>
      <c r="M531" s="186"/>
      <c r="T531" s="187"/>
      <c r="AT531" s="183" t="s">
        <v>182</v>
      </c>
      <c r="AU531" s="183" t="s">
        <v>98</v>
      </c>
      <c r="AV531" s="14" t="s">
        <v>92</v>
      </c>
      <c r="AW531" s="14" t="s">
        <v>40</v>
      </c>
      <c r="AX531" s="14" t="s">
        <v>85</v>
      </c>
      <c r="AY531" s="183" t="s">
        <v>171</v>
      </c>
    </row>
    <row r="532" spans="2:51" s="12" customFormat="1">
      <c r="B532" s="154"/>
      <c r="D532" s="150" t="s">
        <v>182</v>
      </c>
      <c r="E532" s="155" t="s">
        <v>1</v>
      </c>
      <c r="F532" s="156" t="s">
        <v>1056</v>
      </c>
      <c r="H532" s="157">
        <v>3.2639999999999998</v>
      </c>
      <c r="I532" s="158"/>
      <c r="L532" s="154"/>
      <c r="M532" s="159"/>
      <c r="T532" s="160"/>
      <c r="AT532" s="155" t="s">
        <v>182</v>
      </c>
      <c r="AU532" s="155" t="s">
        <v>98</v>
      </c>
      <c r="AV532" s="12" t="s">
        <v>98</v>
      </c>
      <c r="AW532" s="12" t="s">
        <v>40</v>
      </c>
      <c r="AX532" s="12" t="s">
        <v>85</v>
      </c>
      <c r="AY532" s="155" t="s">
        <v>171</v>
      </c>
    </row>
    <row r="533" spans="2:51" s="14" customFormat="1">
      <c r="B533" s="182"/>
      <c r="D533" s="150" t="s">
        <v>182</v>
      </c>
      <c r="E533" s="183" t="s">
        <v>1</v>
      </c>
      <c r="F533" s="184" t="s">
        <v>826</v>
      </c>
      <c r="H533" s="183" t="s">
        <v>1</v>
      </c>
      <c r="I533" s="185"/>
      <c r="L533" s="182"/>
      <c r="M533" s="186"/>
      <c r="T533" s="187"/>
      <c r="AT533" s="183" t="s">
        <v>182</v>
      </c>
      <c r="AU533" s="183" t="s">
        <v>98</v>
      </c>
      <c r="AV533" s="14" t="s">
        <v>92</v>
      </c>
      <c r="AW533" s="14" t="s">
        <v>40</v>
      </c>
      <c r="AX533" s="14" t="s">
        <v>85</v>
      </c>
      <c r="AY533" s="183" t="s">
        <v>171</v>
      </c>
    </row>
    <row r="534" spans="2:51" s="12" customFormat="1">
      <c r="B534" s="154"/>
      <c r="D534" s="150" t="s">
        <v>182</v>
      </c>
      <c r="E534" s="155" t="s">
        <v>1</v>
      </c>
      <c r="F534" s="156" t="s">
        <v>1061</v>
      </c>
      <c r="H534" s="157">
        <v>1.6319999999999999</v>
      </c>
      <c r="I534" s="158"/>
      <c r="L534" s="154"/>
      <c r="M534" s="159"/>
      <c r="T534" s="160"/>
      <c r="AT534" s="155" t="s">
        <v>182</v>
      </c>
      <c r="AU534" s="155" t="s">
        <v>98</v>
      </c>
      <c r="AV534" s="12" t="s">
        <v>98</v>
      </c>
      <c r="AW534" s="12" t="s">
        <v>40</v>
      </c>
      <c r="AX534" s="12" t="s">
        <v>85</v>
      </c>
      <c r="AY534" s="155" t="s">
        <v>171</v>
      </c>
    </row>
    <row r="535" spans="2:51" s="14" customFormat="1">
      <c r="B535" s="182"/>
      <c r="D535" s="150" t="s">
        <v>182</v>
      </c>
      <c r="E535" s="183" t="s">
        <v>1</v>
      </c>
      <c r="F535" s="184" t="s">
        <v>827</v>
      </c>
      <c r="H535" s="183" t="s">
        <v>1</v>
      </c>
      <c r="I535" s="185"/>
      <c r="L535" s="182"/>
      <c r="M535" s="186"/>
      <c r="T535" s="187"/>
      <c r="AT535" s="183" t="s">
        <v>182</v>
      </c>
      <c r="AU535" s="183" t="s">
        <v>98</v>
      </c>
      <c r="AV535" s="14" t="s">
        <v>92</v>
      </c>
      <c r="AW535" s="14" t="s">
        <v>40</v>
      </c>
      <c r="AX535" s="14" t="s">
        <v>85</v>
      </c>
      <c r="AY535" s="183" t="s">
        <v>171</v>
      </c>
    </row>
    <row r="536" spans="2:51" s="12" customFormat="1">
      <c r="B536" s="154"/>
      <c r="D536" s="150" t="s">
        <v>182</v>
      </c>
      <c r="E536" s="155" t="s">
        <v>1</v>
      </c>
      <c r="F536" s="156" t="s">
        <v>1061</v>
      </c>
      <c r="H536" s="157">
        <v>1.6319999999999999</v>
      </c>
      <c r="I536" s="158"/>
      <c r="L536" s="154"/>
      <c r="M536" s="159"/>
      <c r="T536" s="160"/>
      <c r="AT536" s="155" t="s">
        <v>182</v>
      </c>
      <c r="AU536" s="155" t="s">
        <v>98</v>
      </c>
      <c r="AV536" s="12" t="s">
        <v>98</v>
      </c>
      <c r="AW536" s="12" t="s">
        <v>40</v>
      </c>
      <c r="AX536" s="12" t="s">
        <v>85</v>
      </c>
      <c r="AY536" s="155" t="s">
        <v>171</v>
      </c>
    </row>
    <row r="537" spans="2:51" s="14" customFormat="1">
      <c r="B537" s="182"/>
      <c r="D537" s="150" t="s">
        <v>182</v>
      </c>
      <c r="E537" s="183" t="s">
        <v>1</v>
      </c>
      <c r="F537" s="184" t="s">
        <v>828</v>
      </c>
      <c r="H537" s="183" t="s">
        <v>1</v>
      </c>
      <c r="I537" s="185"/>
      <c r="L537" s="182"/>
      <c r="M537" s="186"/>
      <c r="T537" s="187"/>
      <c r="AT537" s="183" t="s">
        <v>182</v>
      </c>
      <c r="AU537" s="183" t="s">
        <v>98</v>
      </c>
      <c r="AV537" s="14" t="s">
        <v>92</v>
      </c>
      <c r="AW537" s="14" t="s">
        <v>40</v>
      </c>
      <c r="AX537" s="14" t="s">
        <v>85</v>
      </c>
      <c r="AY537" s="183" t="s">
        <v>171</v>
      </c>
    </row>
    <row r="538" spans="2:51" s="12" customFormat="1">
      <c r="B538" s="154"/>
      <c r="D538" s="150" t="s">
        <v>182</v>
      </c>
      <c r="E538" s="155" t="s">
        <v>1</v>
      </c>
      <c r="F538" s="156" t="s">
        <v>1062</v>
      </c>
      <c r="H538" s="157">
        <v>1.4079999999999999</v>
      </c>
      <c r="I538" s="158"/>
      <c r="L538" s="154"/>
      <c r="M538" s="159"/>
      <c r="T538" s="160"/>
      <c r="AT538" s="155" t="s">
        <v>182</v>
      </c>
      <c r="AU538" s="155" t="s">
        <v>98</v>
      </c>
      <c r="AV538" s="12" t="s">
        <v>98</v>
      </c>
      <c r="AW538" s="12" t="s">
        <v>40</v>
      </c>
      <c r="AX538" s="12" t="s">
        <v>85</v>
      </c>
      <c r="AY538" s="155" t="s">
        <v>171</v>
      </c>
    </row>
    <row r="539" spans="2:51" s="14" customFormat="1">
      <c r="B539" s="182"/>
      <c r="D539" s="150" t="s">
        <v>182</v>
      </c>
      <c r="E539" s="183" t="s">
        <v>1</v>
      </c>
      <c r="F539" s="184" t="s">
        <v>830</v>
      </c>
      <c r="H539" s="183" t="s">
        <v>1</v>
      </c>
      <c r="I539" s="185"/>
      <c r="L539" s="182"/>
      <c r="M539" s="186"/>
      <c r="T539" s="187"/>
      <c r="AT539" s="183" t="s">
        <v>182</v>
      </c>
      <c r="AU539" s="183" t="s">
        <v>98</v>
      </c>
      <c r="AV539" s="14" t="s">
        <v>92</v>
      </c>
      <c r="AW539" s="14" t="s">
        <v>40</v>
      </c>
      <c r="AX539" s="14" t="s">
        <v>85</v>
      </c>
      <c r="AY539" s="183" t="s">
        <v>171</v>
      </c>
    </row>
    <row r="540" spans="2:51" s="12" customFormat="1">
      <c r="B540" s="154"/>
      <c r="D540" s="150" t="s">
        <v>182</v>
      </c>
      <c r="E540" s="155" t="s">
        <v>1</v>
      </c>
      <c r="F540" s="156" t="s">
        <v>1062</v>
      </c>
      <c r="H540" s="157">
        <v>1.4079999999999999</v>
      </c>
      <c r="I540" s="158"/>
      <c r="L540" s="154"/>
      <c r="M540" s="159"/>
      <c r="T540" s="160"/>
      <c r="AT540" s="155" t="s">
        <v>182</v>
      </c>
      <c r="AU540" s="155" t="s">
        <v>98</v>
      </c>
      <c r="AV540" s="12" t="s">
        <v>98</v>
      </c>
      <c r="AW540" s="12" t="s">
        <v>40</v>
      </c>
      <c r="AX540" s="12" t="s">
        <v>85</v>
      </c>
      <c r="AY540" s="155" t="s">
        <v>171</v>
      </c>
    </row>
    <row r="541" spans="2:51" s="14" customFormat="1">
      <c r="B541" s="182"/>
      <c r="D541" s="150" t="s">
        <v>182</v>
      </c>
      <c r="E541" s="183" t="s">
        <v>1</v>
      </c>
      <c r="F541" s="184" t="s">
        <v>831</v>
      </c>
      <c r="H541" s="183" t="s">
        <v>1</v>
      </c>
      <c r="I541" s="185"/>
      <c r="L541" s="182"/>
      <c r="M541" s="186"/>
      <c r="T541" s="187"/>
      <c r="AT541" s="183" t="s">
        <v>182</v>
      </c>
      <c r="AU541" s="183" t="s">
        <v>98</v>
      </c>
      <c r="AV541" s="14" t="s">
        <v>92</v>
      </c>
      <c r="AW541" s="14" t="s">
        <v>40</v>
      </c>
      <c r="AX541" s="14" t="s">
        <v>85</v>
      </c>
      <c r="AY541" s="183" t="s">
        <v>171</v>
      </c>
    </row>
    <row r="542" spans="2:51" s="12" customFormat="1">
      <c r="B542" s="154"/>
      <c r="D542" s="150" t="s">
        <v>182</v>
      </c>
      <c r="E542" s="155" t="s">
        <v>1</v>
      </c>
      <c r="F542" s="156" t="s">
        <v>1062</v>
      </c>
      <c r="H542" s="157">
        <v>1.4079999999999999</v>
      </c>
      <c r="I542" s="158"/>
      <c r="L542" s="154"/>
      <c r="M542" s="159"/>
      <c r="T542" s="160"/>
      <c r="AT542" s="155" t="s">
        <v>182</v>
      </c>
      <c r="AU542" s="155" t="s">
        <v>98</v>
      </c>
      <c r="AV542" s="12" t="s">
        <v>98</v>
      </c>
      <c r="AW542" s="12" t="s">
        <v>40</v>
      </c>
      <c r="AX542" s="12" t="s">
        <v>85</v>
      </c>
      <c r="AY542" s="155" t="s">
        <v>171</v>
      </c>
    </row>
    <row r="543" spans="2:51" s="15" customFormat="1">
      <c r="B543" s="188"/>
      <c r="D543" s="150" t="s">
        <v>182</v>
      </c>
      <c r="E543" s="189" t="s">
        <v>1</v>
      </c>
      <c r="F543" s="190" t="s">
        <v>808</v>
      </c>
      <c r="H543" s="191">
        <v>37.152000000000001</v>
      </c>
      <c r="I543" s="192"/>
      <c r="L543" s="188"/>
      <c r="M543" s="193"/>
      <c r="T543" s="194"/>
      <c r="AT543" s="189" t="s">
        <v>182</v>
      </c>
      <c r="AU543" s="189" t="s">
        <v>98</v>
      </c>
      <c r="AV543" s="15" t="s">
        <v>190</v>
      </c>
      <c r="AW543" s="15" t="s">
        <v>40</v>
      </c>
      <c r="AX543" s="15" t="s">
        <v>85</v>
      </c>
      <c r="AY543" s="189" t="s">
        <v>171</v>
      </c>
    </row>
    <row r="544" spans="2:51" s="14" customFormat="1">
      <c r="B544" s="182"/>
      <c r="D544" s="150" t="s">
        <v>182</v>
      </c>
      <c r="E544" s="183" t="s">
        <v>1</v>
      </c>
      <c r="F544" s="184" t="s">
        <v>803</v>
      </c>
      <c r="H544" s="183" t="s">
        <v>1</v>
      </c>
      <c r="I544" s="185"/>
      <c r="L544" s="182"/>
      <c r="M544" s="186"/>
      <c r="T544" s="187"/>
      <c r="AT544" s="183" t="s">
        <v>182</v>
      </c>
      <c r="AU544" s="183" t="s">
        <v>98</v>
      </c>
      <c r="AV544" s="14" t="s">
        <v>92</v>
      </c>
      <c r="AW544" s="14" t="s">
        <v>40</v>
      </c>
      <c r="AX544" s="14" t="s">
        <v>85</v>
      </c>
      <c r="AY544" s="183" t="s">
        <v>171</v>
      </c>
    </row>
    <row r="545" spans="2:51" s="12" customFormat="1">
      <c r="B545" s="154"/>
      <c r="D545" s="150" t="s">
        <v>182</v>
      </c>
      <c r="E545" s="155" t="s">
        <v>1</v>
      </c>
      <c r="F545" s="156" t="s">
        <v>1063</v>
      </c>
      <c r="H545" s="157">
        <v>2.9260000000000002</v>
      </c>
      <c r="I545" s="158"/>
      <c r="L545" s="154"/>
      <c r="M545" s="159"/>
      <c r="T545" s="160"/>
      <c r="AT545" s="155" t="s">
        <v>182</v>
      </c>
      <c r="AU545" s="155" t="s">
        <v>98</v>
      </c>
      <c r="AV545" s="12" t="s">
        <v>98</v>
      </c>
      <c r="AW545" s="12" t="s">
        <v>40</v>
      </c>
      <c r="AX545" s="12" t="s">
        <v>85</v>
      </c>
      <c r="AY545" s="155" t="s">
        <v>171</v>
      </c>
    </row>
    <row r="546" spans="2:51" s="12" customFormat="1">
      <c r="B546" s="154"/>
      <c r="D546" s="150" t="s">
        <v>182</v>
      </c>
      <c r="E546" s="155" t="s">
        <v>1</v>
      </c>
      <c r="F546" s="156" t="s">
        <v>1064</v>
      </c>
      <c r="H546" s="157">
        <v>5.1479999999999997</v>
      </c>
      <c r="I546" s="158"/>
      <c r="L546" s="154"/>
      <c r="M546" s="159"/>
      <c r="T546" s="160"/>
      <c r="AT546" s="155" t="s">
        <v>182</v>
      </c>
      <c r="AU546" s="155" t="s">
        <v>98</v>
      </c>
      <c r="AV546" s="12" t="s">
        <v>98</v>
      </c>
      <c r="AW546" s="12" t="s">
        <v>40</v>
      </c>
      <c r="AX546" s="12" t="s">
        <v>85</v>
      </c>
      <c r="AY546" s="155" t="s">
        <v>171</v>
      </c>
    </row>
    <row r="547" spans="2:51" s="15" customFormat="1">
      <c r="B547" s="188"/>
      <c r="D547" s="150" t="s">
        <v>182</v>
      </c>
      <c r="E547" s="189" t="s">
        <v>1</v>
      </c>
      <c r="F547" s="190" t="s">
        <v>808</v>
      </c>
      <c r="H547" s="191">
        <v>8.0739999999999998</v>
      </c>
      <c r="I547" s="192"/>
      <c r="L547" s="188"/>
      <c r="M547" s="193"/>
      <c r="T547" s="194"/>
      <c r="AT547" s="189" t="s">
        <v>182</v>
      </c>
      <c r="AU547" s="189" t="s">
        <v>98</v>
      </c>
      <c r="AV547" s="15" t="s">
        <v>190</v>
      </c>
      <c r="AW547" s="15" t="s">
        <v>40</v>
      </c>
      <c r="AX547" s="15" t="s">
        <v>85</v>
      </c>
      <c r="AY547" s="189" t="s">
        <v>171</v>
      </c>
    </row>
    <row r="548" spans="2:51" s="14" customFormat="1">
      <c r="B548" s="182"/>
      <c r="D548" s="150" t="s">
        <v>182</v>
      </c>
      <c r="E548" s="183" t="s">
        <v>1</v>
      </c>
      <c r="F548" s="184" t="s">
        <v>809</v>
      </c>
      <c r="H548" s="183" t="s">
        <v>1</v>
      </c>
      <c r="I548" s="185"/>
      <c r="L548" s="182"/>
      <c r="M548" s="186"/>
      <c r="T548" s="187"/>
      <c r="AT548" s="183" t="s">
        <v>182</v>
      </c>
      <c r="AU548" s="183" t="s">
        <v>98</v>
      </c>
      <c r="AV548" s="14" t="s">
        <v>92</v>
      </c>
      <c r="AW548" s="14" t="s">
        <v>40</v>
      </c>
      <c r="AX548" s="14" t="s">
        <v>85</v>
      </c>
      <c r="AY548" s="183" t="s">
        <v>171</v>
      </c>
    </row>
    <row r="549" spans="2:51" s="12" customFormat="1">
      <c r="B549" s="154"/>
      <c r="D549" s="150" t="s">
        <v>182</v>
      </c>
      <c r="E549" s="155" t="s">
        <v>1</v>
      </c>
      <c r="F549" s="156" t="s">
        <v>1063</v>
      </c>
      <c r="H549" s="157">
        <v>2.9260000000000002</v>
      </c>
      <c r="I549" s="158"/>
      <c r="L549" s="154"/>
      <c r="M549" s="159"/>
      <c r="T549" s="160"/>
      <c r="AT549" s="155" t="s">
        <v>182</v>
      </c>
      <c r="AU549" s="155" t="s">
        <v>98</v>
      </c>
      <c r="AV549" s="12" t="s">
        <v>98</v>
      </c>
      <c r="AW549" s="12" t="s">
        <v>40</v>
      </c>
      <c r="AX549" s="12" t="s">
        <v>85</v>
      </c>
      <c r="AY549" s="155" t="s">
        <v>171</v>
      </c>
    </row>
    <row r="550" spans="2:51" s="15" customFormat="1">
      <c r="B550" s="188"/>
      <c r="D550" s="150" t="s">
        <v>182</v>
      </c>
      <c r="E550" s="189" t="s">
        <v>1</v>
      </c>
      <c r="F550" s="190" t="s">
        <v>808</v>
      </c>
      <c r="H550" s="191">
        <v>2.9260000000000002</v>
      </c>
      <c r="I550" s="192"/>
      <c r="L550" s="188"/>
      <c r="M550" s="193"/>
      <c r="T550" s="194"/>
      <c r="AT550" s="189" t="s">
        <v>182</v>
      </c>
      <c r="AU550" s="189" t="s">
        <v>98</v>
      </c>
      <c r="AV550" s="15" t="s">
        <v>190</v>
      </c>
      <c r="AW550" s="15" t="s">
        <v>40</v>
      </c>
      <c r="AX550" s="15" t="s">
        <v>85</v>
      </c>
      <c r="AY550" s="189" t="s">
        <v>171</v>
      </c>
    </row>
    <row r="551" spans="2:51" s="14" customFormat="1">
      <c r="B551" s="182"/>
      <c r="D551" s="150" t="s">
        <v>182</v>
      </c>
      <c r="E551" s="183" t="s">
        <v>1</v>
      </c>
      <c r="F551" s="184" t="s">
        <v>839</v>
      </c>
      <c r="H551" s="183" t="s">
        <v>1</v>
      </c>
      <c r="I551" s="185"/>
      <c r="L551" s="182"/>
      <c r="M551" s="186"/>
      <c r="T551" s="187"/>
      <c r="AT551" s="183" t="s">
        <v>182</v>
      </c>
      <c r="AU551" s="183" t="s">
        <v>98</v>
      </c>
      <c r="AV551" s="14" t="s">
        <v>92</v>
      </c>
      <c r="AW551" s="14" t="s">
        <v>40</v>
      </c>
      <c r="AX551" s="14" t="s">
        <v>85</v>
      </c>
      <c r="AY551" s="183" t="s">
        <v>171</v>
      </c>
    </row>
    <row r="552" spans="2:51" s="12" customFormat="1">
      <c r="B552" s="154"/>
      <c r="D552" s="150" t="s">
        <v>182</v>
      </c>
      <c r="E552" s="155" t="s">
        <v>1</v>
      </c>
      <c r="F552" s="156" t="s">
        <v>1065</v>
      </c>
      <c r="H552" s="157">
        <v>21.28</v>
      </c>
      <c r="I552" s="158"/>
      <c r="L552" s="154"/>
      <c r="M552" s="159"/>
      <c r="T552" s="160"/>
      <c r="AT552" s="155" t="s">
        <v>182</v>
      </c>
      <c r="AU552" s="155" t="s">
        <v>98</v>
      </c>
      <c r="AV552" s="12" t="s">
        <v>98</v>
      </c>
      <c r="AW552" s="12" t="s">
        <v>40</v>
      </c>
      <c r="AX552" s="12" t="s">
        <v>85</v>
      </c>
      <c r="AY552" s="155" t="s">
        <v>171</v>
      </c>
    </row>
    <row r="553" spans="2:51" s="15" customFormat="1">
      <c r="B553" s="188"/>
      <c r="D553" s="150" t="s">
        <v>182</v>
      </c>
      <c r="E553" s="189" t="s">
        <v>1</v>
      </c>
      <c r="F553" s="190" t="s">
        <v>808</v>
      </c>
      <c r="H553" s="191">
        <v>21.28</v>
      </c>
      <c r="I553" s="192"/>
      <c r="L553" s="188"/>
      <c r="M553" s="193"/>
      <c r="T553" s="194"/>
      <c r="AT553" s="189" t="s">
        <v>182</v>
      </c>
      <c r="AU553" s="189" t="s">
        <v>98</v>
      </c>
      <c r="AV553" s="15" t="s">
        <v>190</v>
      </c>
      <c r="AW553" s="15" t="s">
        <v>40</v>
      </c>
      <c r="AX553" s="15" t="s">
        <v>85</v>
      </c>
      <c r="AY553" s="189" t="s">
        <v>171</v>
      </c>
    </row>
    <row r="554" spans="2:51" s="14" customFormat="1">
      <c r="B554" s="182"/>
      <c r="D554" s="150" t="s">
        <v>182</v>
      </c>
      <c r="E554" s="183" t="s">
        <v>1</v>
      </c>
      <c r="F554" s="184" t="s">
        <v>846</v>
      </c>
      <c r="H554" s="183" t="s">
        <v>1</v>
      </c>
      <c r="I554" s="185"/>
      <c r="L554" s="182"/>
      <c r="M554" s="186"/>
      <c r="T554" s="187"/>
      <c r="AT554" s="183" t="s">
        <v>182</v>
      </c>
      <c r="AU554" s="183" t="s">
        <v>98</v>
      </c>
      <c r="AV554" s="14" t="s">
        <v>92</v>
      </c>
      <c r="AW554" s="14" t="s">
        <v>40</v>
      </c>
      <c r="AX554" s="14" t="s">
        <v>85</v>
      </c>
      <c r="AY554" s="183" t="s">
        <v>171</v>
      </c>
    </row>
    <row r="555" spans="2:51" s="12" customFormat="1">
      <c r="B555" s="154"/>
      <c r="D555" s="150" t="s">
        <v>182</v>
      </c>
      <c r="E555" s="155" t="s">
        <v>1</v>
      </c>
      <c r="F555" s="156" t="s">
        <v>1066</v>
      </c>
      <c r="H555" s="157">
        <v>2.2440000000000002</v>
      </c>
      <c r="I555" s="158"/>
      <c r="L555" s="154"/>
      <c r="M555" s="159"/>
      <c r="T555" s="160"/>
      <c r="AT555" s="155" t="s">
        <v>182</v>
      </c>
      <c r="AU555" s="155" t="s">
        <v>98</v>
      </c>
      <c r="AV555" s="12" t="s">
        <v>98</v>
      </c>
      <c r="AW555" s="12" t="s">
        <v>40</v>
      </c>
      <c r="AX555" s="12" t="s">
        <v>85</v>
      </c>
      <c r="AY555" s="155" t="s">
        <v>171</v>
      </c>
    </row>
    <row r="556" spans="2:51" s="15" customFormat="1">
      <c r="B556" s="188"/>
      <c r="D556" s="150" t="s">
        <v>182</v>
      </c>
      <c r="E556" s="189" t="s">
        <v>1</v>
      </c>
      <c r="F556" s="190" t="s">
        <v>808</v>
      </c>
      <c r="H556" s="191">
        <v>2.2440000000000002</v>
      </c>
      <c r="I556" s="192"/>
      <c r="L556" s="188"/>
      <c r="M556" s="193"/>
      <c r="T556" s="194"/>
      <c r="AT556" s="189" t="s">
        <v>182</v>
      </c>
      <c r="AU556" s="189" t="s">
        <v>98</v>
      </c>
      <c r="AV556" s="15" t="s">
        <v>190</v>
      </c>
      <c r="AW556" s="15" t="s">
        <v>40</v>
      </c>
      <c r="AX556" s="15" t="s">
        <v>85</v>
      </c>
      <c r="AY556" s="189" t="s">
        <v>171</v>
      </c>
    </row>
    <row r="557" spans="2:51" s="14" customFormat="1">
      <c r="B557" s="182"/>
      <c r="D557" s="150" t="s">
        <v>182</v>
      </c>
      <c r="E557" s="183" t="s">
        <v>1</v>
      </c>
      <c r="F557" s="184" t="s">
        <v>803</v>
      </c>
      <c r="H557" s="183" t="s">
        <v>1</v>
      </c>
      <c r="I557" s="185"/>
      <c r="L557" s="182"/>
      <c r="M557" s="186"/>
      <c r="T557" s="187"/>
      <c r="AT557" s="183" t="s">
        <v>182</v>
      </c>
      <c r="AU557" s="183" t="s">
        <v>98</v>
      </c>
      <c r="AV557" s="14" t="s">
        <v>92</v>
      </c>
      <c r="AW557" s="14" t="s">
        <v>40</v>
      </c>
      <c r="AX557" s="14" t="s">
        <v>85</v>
      </c>
      <c r="AY557" s="183" t="s">
        <v>171</v>
      </c>
    </row>
    <row r="558" spans="2:51" s="12" customFormat="1">
      <c r="B558" s="154"/>
      <c r="D558" s="150" t="s">
        <v>182</v>
      </c>
      <c r="E558" s="155" t="s">
        <v>1</v>
      </c>
      <c r="F558" s="156" t="s">
        <v>1067</v>
      </c>
      <c r="H558" s="157">
        <v>6.75</v>
      </c>
      <c r="I558" s="158"/>
      <c r="L558" s="154"/>
      <c r="M558" s="159"/>
      <c r="T558" s="160"/>
      <c r="AT558" s="155" t="s">
        <v>182</v>
      </c>
      <c r="AU558" s="155" t="s">
        <v>98</v>
      </c>
      <c r="AV558" s="12" t="s">
        <v>98</v>
      </c>
      <c r="AW558" s="12" t="s">
        <v>40</v>
      </c>
      <c r="AX558" s="12" t="s">
        <v>85</v>
      </c>
      <c r="AY558" s="155" t="s">
        <v>171</v>
      </c>
    </row>
    <row r="559" spans="2:51" s="12" customFormat="1">
      <c r="B559" s="154"/>
      <c r="D559" s="150" t="s">
        <v>182</v>
      </c>
      <c r="E559" s="155" t="s">
        <v>1</v>
      </c>
      <c r="F559" s="156" t="s">
        <v>1068</v>
      </c>
      <c r="H559" s="157">
        <v>3.3</v>
      </c>
      <c r="I559" s="158"/>
      <c r="L559" s="154"/>
      <c r="M559" s="159"/>
      <c r="T559" s="160"/>
      <c r="AT559" s="155" t="s">
        <v>182</v>
      </c>
      <c r="AU559" s="155" t="s">
        <v>98</v>
      </c>
      <c r="AV559" s="12" t="s">
        <v>98</v>
      </c>
      <c r="AW559" s="12" t="s">
        <v>40</v>
      </c>
      <c r="AX559" s="12" t="s">
        <v>85</v>
      </c>
      <c r="AY559" s="155" t="s">
        <v>171</v>
      </c>
    </row>
    <row r="560" spans="2:51" s="15" customFormat="1">
      <c r="B560" s="188"/>
      <c r="D560" s="150" t="s">
        <v>182</v>
      </c>
      <c r="E560" s="189" t="s">
        <v>1</v>
      </c>
      <c r="F560" s="190" t="s">
        <v>808</v>
      </c>
      <c r="H560" s="191">
        <v>10.050000000000001</v>
      </c>
      <c r="I560" s="192"/>
      <c r="L560" s="188"/>
      <c r="M560" s="193"/>
      <c r="T560" s="194"/>
      <c r="AT560" s="189" t="s">
        <v>182</v>
      </c>
      <c r="AU560" s="189" t="s">
        <v>98</v>
      </c>
      <c r="AV560" s="15" t="s">
        <v>190</v>
      </c>
      <c r="AW560" s="15" t="s">
        <v>40</v>
      </c>
      <c r="AX560" s="15" t="s">
        <v>85</v>
      </c>
      <c r="AY560" s="189" t="s">
        <v>171</v>
      </c>
    </row>
    <row r="561" spans="2:65" s="14" customFormat="1">
      <c r="B561" s="182"/>
      <c r="D561" s="150" t="s">
        <v>182</v>
      </c>
      <c r="E561" s="183" t="s">
        <v>1</v>
      </c>
      <c r="F561" s="184" t="s">
        <v>809</v>
      </c>
      <c r="H561" s="183" t="s">
        <v>1</v>
      </c>
      <c r="I561" s="185"/>
      <c r="L561" s="182"/>
      <c r="M561" s="186"/>
      <c r="T561" s="187"/>
      <c r="AT561" s="183" t="s">
        <v>182</v>
      </c>
      <c r="AU561" s="183" t="s">
        <v>98</v>
      </c>
      <c r="AV561" s="14" t="s">
        <v>92</v>
      </c>
      <c r="AW561" s="14" t="s">
        <v>40</v>
      </c>
      <c r="AX561" s="14" t="s">
        <v>85</v>
      </c>
      <c r="AY561" s="183" t="s">
        <v>171</v>
      </c>
    </row>
    <row r="562" spans="2:65" s="12" customFormat="1">
      <c r="B562" s="154"/>
      <c r="D562" s="150" t="s">
        <v>182</v>
      </c>
      <c r="E562" s="155" t="s">
        <v>1</v>
      </c>
      <c r="F562" s="156" t="s">
        <v>1069</v>
      </c>
      <c r="H562" s="157">
        <v>6.6</v>
      </c>
      <c r="I562" s="158"/>
      <c r="L562" s="154"/>
      <c r="M562" s="159"/>
      <c r="T562" s="160"/>
      <c r="AT562" s="155" t="s">
        <v>182</v>
      </c>
      <c r="AU562" s="155" t="s">
        <v>98</v>
      </c>
      <c r="AV562" s="12" t="s">
        <v>98</v>
      </c>
      <c r="AW562" s="12" t="s">
        <v>40</v>
      </c>
      <c r="AX562" s="12" t="s">
        <v>85</v>
      </c>
      <c r="AY562" s="155" t="s">
        <v>171</v>
      </c>
    </row>
    <row r="563" spans="2:65" s="12" customFormat="1">
      <c r="B563" s="154"/>
      <c r="D563" s="150" t="s">
        <v>182</v>
      </c>
      <c r="E563" s="155" t="s">
        <v>1</v>
      </c>
      <c r="F563" s="156" t="s">
        <v>1070</v>
      </c>
      <c r="H563" s="157">
        <v>4.95</v>
      </c>
      <c r="I563" s="158"/>
      <c r="L563" s="154"/>
      <c r="M563" s="159"/>
      <c r="T563" s="160"/>
      <c r="AT563" s="155" t="s">
        <v>182</v>
      </c>
      <c r="AU563" s="155" t="s">
        <v>98</v>
      </c>
      <c r="AV563" s="12" t="s">
        <v>98</v>
      </c>
      <c r="AW563" s="12" t="s">
        <v>40</v>
      </c>
      <c r="AX563" s="12" t="s">
        <v>85</v>
      </c>
      <c r="AY563" s="155" t="s">
        <v>171</v>
      </c>
    </row>
    <row r="564" spans="2:65" s="15" customFormat="1">
      <c r="B564" s="188"/>
      <c r="D564" s="150" t="s">
        <v>182</v>
      </c>
      <c r="E564" s="189" t="s">
        <v>1</v>
      </c>
      <c r="F564" s="190" t="s">
        <v>808</v>
      </c>
      <c r="H564" s="191">
        <v>11.55</v>
      </c>
      <c r="I564" s="192"/>
      <c r="L564" s="188"/>
      <c r="M564" s="193"/>
      <c r="T564" s="194"/>
      <c r="AT564" s="189" t="s">
        <v>182</v>
      </c>
      <c r="AU564" s="189" t="s">
        <v>98</v>
      </c>
      <c r="AV564" s="15" t="s">
        <v>190</v>
      </c>
      <c r="AW564" s="15" t="s">
        <v>40</v>
      </c>
      <c r="AX564" s="15" t="s">
        <v>85</v>
      </c>
      <c r="AY564" s="189" t="s">
        <v>171</v>
      </c>
    </row>
    <row r="565" spans="2:65" s="14" customFormat="1">
      <c r="B565" s="182"/>
      <c r="D565" s="150" t="s">
        <v>182</v>
      </c>
      <c r="E565" s="183" t="s">
        <v>1</v>
      </c>
      <c r="F565" s="184" t="s">
        <v>846</v>
      </c>
      <c r="H565" s="183" t="s">
        <v>1</v>
      </c>
      <c r="I565" s="185"/>
      <c r="L565" s="182"/>
      <c r="M565" s="186"/>
      <c r="T565" s="187"/>
      <c r="AT565" s="183" t="s">
        <v>182</v>
      </c>
      <c r="AU565" s="183" t="s">
        <v>98</v>
      </c>
      <c r="AV565" s="14" t="s">
        <v>92</v>
      </c>
      <c r="AW565" s="14" t="s">
        <v>40</v>
      </c>
      <c r="AX565" s="14" t="s">
        <v>85</v>
      </c>
      <c r="AY565" s="183" t="s">
        <v>171</v>
      </c>
    </row>
    <row r="566" spans="2:65" s="12" customFormat="1">
      <c r="B566" s="154"/>
      <c r="D566" s="150" t="s">
        <v>182</v>
      </c>
      <c r="E566" s="155" t="s">
        <v>1</v>
      </c>
      <c r="F566" s="156" t="s">
        <v>1071</v>
      </c>
      <c r="H566" s="157">
        <v>1.65</v>
      </c>
      <c r="I566" s="158"/>
      <c r="L566" s="154"/>
      <c r="M566" s="159"/>
      <c r="T566" s="160"/>
      <c r="AT566" s="155" t="s">
        <v>182</v>
      </c>
      <c r="AU566" s="155" t="s">
        <v>98</v>
      </c>
      <c r="AV566" s="12" t="s">
        <v>98</v>
      </c>
      <c r="AW566" s="12" t="s">
        <v>40</v>
      </c>
      <c r="AX566" s="12" t="s">
        <v>85</v>
      </c>
      <c r="AY566" s="155" t="s">
        <v>171</v>
      </c>
    </row>
    <row r="567" spans="2:65" s="15" customFormat="1">
      <c r="B567" s="188"/>
      <c r="D567" s="150" t="s">
        <v>182</v>
      </c>
      <c r="E567" s="189" t="s">
        <v>1</v>
      </c>
      <c r="F567" s="190" t="s">
        <v>808</v>
      </c>
      <c r="H567" s="191">
        <v>1.65</v>
      </c>
      <c r="I567" s="192"/>
      <c r="L567" s="188"/>
      <c r="M567" s="193"/>
      <c r="T567" s="194"/>
      <c r="AT567" s="189" t="s">
        <v>182</v>
      </c>
      <c r="AU567" s="189" t="s">
        <v>98</v>
      </c>
      <c r="AV567" s="15" t="s">
        <v>190</v>
      </c>
      <c r="AW567" s="15" t="s">
        <v>40</v>
      </c>
      <c r="AX567" s="15" t="s">
        <v>85</v>
      </c>
      <c r="AY567" s="189" t="s">
        <v>171</v>
      </c>
    </row>
    <row r="568" spans="2:65" s="14" customFormat="1">
      <c r="B568" s="182"/>
      <c r="D568" s="150" t="s">
        <v>182</v>
      </c>
      <c r="E568" s="183" t="s">
        <v>1</v>
      </c>
      <c r="F568" s="184" t="s">
        <v>855</v>
      </c>
      <c r="H568" s="183" t="s">
        <v>1</v>
      </c>
      <c r="I568" s="185"/>
      <c r="L568" s="182"/>
      <c r="M568" s="186"/>
      <c r="T568" s="187"/>
      <c r="AT568" s="183" t="s">
        <v>182</v>
      </c>
      <c r="AU568" s="183" t="s">
        <v>98</v>
      </c>
      <c r="AV568" s="14" t="s">
        <v>92</v>
      </c>
      <c r="AW568" s="14" t="s">
        <v>40</v>
      </c>
      <c r="AX568" s="14" t="s">
        <v>85</v>
      </c>
      <c r="AY568" s="183" t="s">
        <v>171</v>
      </c>
    </row>
    <row r="569" spans="2:65" s="12" customFormat="1">
      <c r="B569" s="154"/>
      <c r="D569" s="150" t="s">
        <v>182</v>
      </c>
      <c r="E569" s="155" t="s">
        <v>1</v>
      </c>
      <c r="F569" s="156" t="s">
        <v>1072</v>
      </c>
      <c r="H569" s="157">
        <v>3.6</v>
      </c>
      <c r="I569" s="158"/>
      <c r="L569" s="154"/>
      <c r="M569" s="159"/>
      <c r="T569" s="160"/>
      <c r="AT569" s="155" t="s">
        <v>182</v>
      </c>
      <c r="AU569" s="155" t="s">
        <v>98</v>
      </c>
      <c r="AV569" s="12" t="s">
        <v>98</v>
      </c>
      <c r="AW569" s="12" t="s">
        <v>40</v>
      </c>
      <c r="AX569" s="12" t="s">
        <v>85</v>
      </c>
      <c r="AY569" s="155" t="s">
        <v>171</v>
      </c>
    </row>
    <row r="570" spans="2:65" s="12" customFormat="1">
      <c r="B570" s="154"/>
      <c r="D570" s="150" t="s">
        <v>182</v>
      </c>
      <c r="E570" s="155" t="s">
        <v>1</v>
      </c>
      <c r="F570" s="156" t="s">
        <v>1073</v>
      </c>
      <c r="H570" s="157">
        <v>34.799999999999997</v>
      </c>
      <c r="I570" s="158"/>
      <c r="L570" s="154"/>
      <c r="M570" s="159"/>
      <c r="T570" s="160"/>
      <c r="AT570" s="155" t="s">
        <v>182</v>
      </c>
      <c r="AU570" s="155" t="s">
        <v>98</v>
      </c>
      <c r="AV570" s="12" t="s">
        <v>98</v>
      </c>
      <c r="AW570" s="12" t="s">
        <v>40</v>
      </c>
      <c r="AX570" s="12" t="s">
        <v>85</v>
      </c>
      <c r="AY570" s="155" t="s">
        <v>171</v>
      </c>
    </row>
    <row r="571" spans="2:65" s="12" customFormat="1">
      <c r="B571" s="154"/>
      <c r="D571" s="150" t="s">
        <v>182</v>
      </c>
      <c r="E571" s="155" t="s">
        <v>1</v>
      </c>
      <c r="F571" s="156" t="s">
        <v>1074</v>
      </c>
      <c r="H571" s="157">
        <v>25.2</v>
      </c>
      <c r="I571" s="158"/>
      <c r="L571" s="154"/>
      <c r="M571" s="159"/>
      <c r="T571" s="160"/>
      <c r="AT571" s="155" t="s">
        <v>182</v>
      </c>
      <c r="AU571" s="155" t="s">
        <v>98</v>
      </c>
      <c r="AV571" s="12" t="s">
        <v>98</v>
      </c>
      <c r="AW571" s="12" t="s">
        <v>40</v>
      </c>
      <c r="AX571" s="12" t="s">
        <v>85</v>
      </c>
      <c r="AY571" s="155" t="s">
        <v>171</v>
      </c>
    </row>
    <row r="572" spans="2:65" s="12" customFormat="1">
      <c r="B572" s="154"/>
      <c r="D572" s="150" t="s">
        <v>182</v>
      </c>
      <c r="E572" s="155" t="s">
        <v>1</v>
      </c>
      <c r="F572" s="156" t="s">
        <v>1075</v>
      </c>
      <c r="H572" s="157">
        <v>7.2</v>
      </c>
      <c r="I572" s="158"/>
      <c r="L572" s="154"/>
      <c r="M572" s="159"/>
      <c r="T572" s="160"/>
      <c r="AT572" s="155" t="s">
        <v>182</v>
      </c>
      <c r="AU572" s="155" t="s">
        <v>98</v>
      </c>
      <c r="AV572" s="12" t="s">
        <v>98</v>
      </c>
      <c r="AW572" s="12" t="s">
        <v>40</v>
      </c>
      <c r="AX572" s="12" t="s">
        <v>85</v>
      </c>
      <c r="AY572" s="155" t="s">
        <v>171</v>
      </c>
    </row>
    <row r="573" spans="2:65" s="15" customFormat="1">
      <c r="B573" s="188"/>
      <c r="D573" s="150" t="s">
        <v>182</v>
      </c>
      <c r="E573" s="189" t="s">
        <v>1</v>
      </c>
      <c r="F573" s="190" t="s">
        <v>808</v>
      </c>
      <c r="H573" s="191">
        <v>70.8</v>
      </c>
      <c r="I573" s="192"/>
      <c r="L573" s="188"/>
      <c r="M573" s="193"/>
      <c r="T573" s="194"/>
      <c r="AT573" s="189" t="s">
        <v>182</v>
      </c>
      <c r="AU573" s="189" t="s">
        <v>98</v>
      </c>
      <c r="AV573" s="15" t="s">
        <v>190</v>
      </c>
      <c r="AW573" s="15" t="s">
        <v>40</v>
      </c>
      <c r="AX573" s="15" t="s">
        <v>85</v>
      </c>
      <c r="AY573" s="189" t="s">
        <v>171</v>
      </c>
    </row>
    <row r="574" spans="2:65" s="13" customFormat="1">
      <c r="B574" s="172"/>
      <c r="D574" s="150" t="s">
        <v>182</v>
      </c>
      <c r="E574" s="173" t="s">
        <v>1</v>
      </c>
      <c r="F574" s="174" t="s">
        <v>546</v>
      </c>
      <c r="H574" s="175">
        <v>182.04999999999998</v>
      </c>
      <c r="I574" s="176"/>
      <c r="L574" s="172"/>
      <c r="M574" s="177"/>
      <c r="T574" s="178"/>
      <c r="AT574" s="173" t="s">
        <v>182</v>
      </c>
      <c r="AU574" s="173" t="s">
        <v>98</v>
      </c>
      <c r="AV574" s="13" t="s">
        <v>178</v>
      </c>
      <c r="AW574" s="13" t="s">
        <v>40</v>
      </c>
      <c r="AX574" s="13" t="s">
        <v>92</v>
      </c>
      <c r="AY574" s="173" t="s">
        <v>171</v>
      </c>
    </row>
    <row r="575" spans="2:65" s="1" customFormat="1" ht="21.75" customHeight="1">
      <c r="B575" s="33"/>
      <c r="C575" s="137" t="s">
        <v>356</v>
      </c>
      <c r="D575" s="137" t="s">
        <v>173</v>
      </c>
      <c r="E575" s="138" t="s">
        <v>1076</v>
      </c>
      <c r="F575" s="139" t="s">
        <v>1077</v>
      </c>
      <c r="G575" s="140" t="s">
        <v>176</v>
      </c>
      <c r="H575" s="141">
        <v>1867.7180000000001</v>
      </c>
      <c r="I575" s="142"/>
      <c r="J575" s="143">
        <f>ROUND(I575*H575,2)</f>
        <v>0</v>
      </c>
      <c r="K575" s="139" t="s">
        <v>177</v>
      </c>
      <c r="L575" s="33"/>
      <c r="M575" s="144" t="s">
        <v>1</v>
      </c>
      <c r="N575" s="145" t="s">
        <v>50</v>
      </c>
      <c r="P575" s="146">
        <f>O575*H575</f>
        <v>0</v>
      </c>
      <c r="Q575" s="146">
        <v>8.4000000000000003E-4</v>
      </c>
      <c r="R575" s="146">
        <f>Q575*H575</f>
        <v>1.5688831200000002</v>
      </c>
      <c r="S575" s="146">
        <v>0</v>
      </c>
      <c r="T575" s="147">
        <f>S575*H575</f>
        <v>0</v>
      </c>
      <c r="AR575" s="148" t="s">
        <v>178</v>
      </c>
      <c r="AT575" s="148" t="s">
        <v>173</v>
      </c>
      <c r="AU575" s="148" t="s">
        <v>98</v>
      </c>
      <c r="AY575" s="17" t="s">
        <v>171</v>
      </c>
      <c r="BE575" s="149">
        <f>IF(N575="základní",J575,0)</f>
        <v>0</v>
      </c>
      <c r="BF575" s="149">
        <f>IF(N575="snížená",J575,0)</f>
        <v>0</v>
      </c>
      <c r="BG575" s="149">
        <f>IF(N575="zákl. přenesená",J575,0)</f>
        <v>0</v>
      </c>
      <c r="BH575" s="149">
        <f>IF(N575="sníž. přenesená",J575,0)</f>
        <v>0</v>
      </c>
      <c r="BI575" s="149">
        <f>IF(N575="nulová",J575,0)</f>
        <v>0</v>
      </c>
      <c r="BJ575" s="17" t="s">
        <v>92</v>
      </c>
      <c r="BK575" s="149">
        <f>ROUND(I575*H575,2)</f>
        <v>0</v>
      </c>
      <c r="BL575" s="17" t="s">
        <v>178</v>
      </c>
      <c r="BM575" s="148" t="s">
        <v>1078</v>
      </c>
    </row>
    <row r="576" spans="2:65" s="1" customFormat="1" ht="19.2">
      <c r="B576" s="33"/>
      <c r="D576" s="150" t="s">
        <v>180</v>
      </c>
      <c r="F576" s="151" t="s">
        <v>1079</v>
      </c>
      <c r="I576" s="152"/>
      <c r="L576" s="33"/>
      <c r="M576" s="153"/>
      <c r="T576" s="57"/>
      <c r="AT576" s="17" t="s">
        <v>180</v>
      </c>
      <c r="AU576" s="17" t="s">
        <v>98</v>
      </c>
    </row>
    <row r="577" spans="2:51" s="14" customFormat="1">
      <c r="B577" s="182"/>
      <c r="D577" s="150" t="s">
        <v>182</v>
      </c>
      <c r="E577" s="183" t="s">
        <v>1</v>
      </c>
      <c r="F577" s="184" t="s">
        <v>964</v>
      </c>
      <c r="H577" s="183" t="s">
        <v>1</v>
      </c>
      <c r="I577" s="185"/>
      <c r="L577" s="182"/>
      <c r="M577" s="186"/>
      <c r="T577" s="187"/>
      <c r="AT577" s="183" t="s">
        <v>182</v>
      </c>
      <c r="AU577" s="183" t="s">
        <v>98</v>
      </c>
      <c r="AV577" s="14" t="s">
        <v>92</v>
      </c>
      <c r="AW577" s="14" t="s">
        <v>40</v>
      </c>
      <c r="AX577" s="14" t="s">
        <v>85</v>
      </c>
      <c r="AY577" s="183" t="s">
        <v>171</v>
      </c>
    </row>
    <row r="578" spans="2:51" s="14" customFormat="1" ht="20.399999999999999">
      <c r="B578" s="182"/>
      <c r="D578" s="150" t="s">
        <v>182</v>
      </c>
      <c r="E578" s="183" t="s">
        <v>1</v>
      </c>
      <c r="F578" s="184" t="s">
        <v>965</v>
      </c>
      <c r="H578" s="183" t="s">
        <v>1</v>
      </c>
      <c r="I578" s="185"/>
      <c r="L578" s="182"/>
      <c r="M578" s="186"/>
      <c r="T578" s="187"/>
      <c r="AT578" s="183" t="s">
        <v>182</v>
      </c>
      <c r="AU578" s="183" t="s">
        <v>98</v>
      </c>
      <c r="AV578" s="14" t="s">
        <v>92</v>
      </c>
      <c r="AW578" s="14" t="s">
        <v>40</v>
      </c>
      <c r="AX578" s="14" t="s">
        <v>85</v>
      </c>
      <c r="AY578" s="183" t="s">
        <v>171</v>
      </c>
    </row>
    <row r="579" spans="2:51" s="12" customFormat="1" ht="20.399999999999999">
      <c r="B579" s="154"/>
      <c r="D579" s="150" t="s">
        <v>182</v>
      </c>
      <c r="E579" s="155" t="s">
        <v>1</v>
      </c>
      <c r="F579" s="156" t="s">
        <v>1080</v>
      </c>
      <c r="H579" s="157">
        <v>98.658000000000001</v>
      </c>
      <c r="I579" s="158"/>
      <c r="L579" s="154"/>
      <c r="M579" s="159"/>
      <c r="T579" s="160"/>
      <c r="AT579" s="155" t="s">
        <v>182</v>
      </c>
      <c r="AU579" s="155" t="s">
        <v>98</v>
      </c>
      <c r="AV579" s="12" t="s">
        <v>98</v>
      </c>
      <c r="AW579" s="12" t="s">
        <v>40</v>
      </c>
      <c r="AX579" s="12" t="s">
        <v>85</v>
      </c>
      <c r="AY579" s="155" t="s">
        <v>171</v>
      </c>
    </row>
    <row r="580" spans="2:51" s="12" customFormat="1" ht="20.399999999999999">
      <c r="B580" s="154"/>
      <c r="D580" s="150" t="s">
        <v>182</v>
      </c>
      <c r="E580" s="155" t="s">
        <v>1</v>
      </c>
      <c r="F580" s="156" t="s">
        <v>1081</v>
      </c>
      <c r="H580" s="157">
        <v>43.216000000000001</v>
      </c>
      <c r="I580" s="158"/>
      <c r="L580" s="154"/>
      <c r="M580" s="159"/>
      <c r="T580" s="160"/>
      <c r="AT580" s="155" t="s">
        <v>182</v>
      </c>
      <c r="AU580" s="155" t="s">
        <v>98</v>
      </c>
      <c r="AV580" s="12" t="s">
        <v>98</v>
      </c>
      <c r="AW580" s="12" t="s">
        <v>40</v>
      </c>
      <c r="AX580" s="12" t="s">
        <v>85</v>
      </c>
      <c r="AY580" s="155" t="s">
        <v>171</v>
      </c>
    </row>
    <row r="581" spans="2:51" s="12" customFormat="1" ht="20.399999999999999">
      <c r="B581" s="154"/>
      <c r="D581" s="150" t="s">
        <v>182</v>
      </c>
      <c r="E581" s="155" t="s">
        <v>1</v>
      </c>
      <c r="F581" s="156" t="s">
        <v>1082</v>
      </c>
      <c r="H581" s="157">
        <v>20.100000000000001</v>
      </c>
      <c r="I581" s="158"/>
      <c r="L581" s="154"/>
      <c r="M581" s="159"/>
      <c r="T581" s="160"/>
      <c r="AT581" s="155" t="s">
        <v>182</v>
      </c>
      <c r="AU581" s="155" t="s">
        <v>98</v>
      </c>
      <c r="AV581" s="12" t="s">
        <v>98</v>
      </c>
      <c r="AW581" s="12" t="s">
        <v>40</v>
      </c>
      <c r="AX581" s="12" t="s">
        <v>85</v>
      </c>
      <c r="AY581" s="155" t="s">
        <v>171</v>
      </c>
    </row>
    <row r="582" spans="2:51" s="12" customFormat="1" ht="20.399999999999999">
      <c r="B582" s="154"/>
      <c r="D582" s="150" t="s">
        <v>182</v>
      </c>
      <c r="E582" s="155" t="s">
        <v>1</v>
      </c>
      <c r="F582" s="156" t="s">
        <v>1083</v>
      </c>
      <c r="H582" s="157">
        <v>19.239999999999998</v>
      </c>
      <c r="I582" s="158"/>
      <c r="L582" s="154"/>
      <c r="M582" s="159"/>
      <c r="T582" s="160"/>
      <c r="AT582" s="155" t="s">
        <v>182</v>
      </c>
      <c r="AU582" s="155" t="s">
        <v>98</v>
      </c>
      <c r="AV582" s="12" t="s">
        <v>98</v>
      </c>
      <c r="AW582" s="12" t="s">
        <v>40</v>
      </c>
      <c r="AX582" s="12" t="s">
        <v>85</v>
      </c>
      <c r="AY582" s="155" t="s">
        <v>171</v>
      </c>
    </row>
    <row r="583" spans="2:51" s="12" customFormat="1" ht="20.399999999999999">
      <c r="B583" s="154"/>
      <c r="D583" s="150" t="s">
        <v>182</v>
      </c>
      <c r="E583" s="155" t="s">
        <v>1</v>
      </c>
      <c r="F583" s="156" t="s">
        <v>1084</v>
      </c>
      <c r="H583" s="157">
        <v>29.515999999999998</v>
      </c>
      <c r="I583" s="158"/>
      <c r="L583" s="154"/>
      <c r="M583" s="159"/>
      <c r="T583" s="160"/>
      <c r="AT583" s="155" t="s">
        <v>182</v>
      </c>
      <c r="AU583" s="155" t="s">
        <v>98</v>
      </c>
      <c r="AV583" s="12" t="s">
        <v>98</v>
      </c>
      <c r="AW583" s="12" t="s">
        <v>40</v>
      </c>
      <c r="AX583" s="12" t="s">
        <v>85</v>
      </c>
      <c r="AY583" s="155" t="s">
        <v>171</v>
      </c>
    </row>
    <row r="584" spans="2:51" s="15" customFormat="1">
      <c r="B584" s="188"/>
      <c r="D584" s="150" t="s">
        <v>182</v>
      </c>
      <c r="E584" s="189" t="s">
        <v>1</v>
      </c>
      <c r="F584" s="190" t="s">
        <v>808</v>
      </c>
      <c r="H584" s="191">
        <v>210.73</v>
      </c>
      <c r="I584" s="192"/>
      <c r="L584" s="188"/>
      <c r="M584" s="193"/>
      <c r="T584" s="194"/>
      <c r="AT584" s="189" t="s">
        <v>182</v>
      </c>
      <c r="AU584" s="189" t="s">
        <v>98</v>
      </c>
      <c r="AV584" s="15" t="s">
        <v>190</v>
      </c>
      <c r="AW584" s="15" t="s">
        <v>40</v>
      </c>
      <c r="AX584" s="15" t="s">
        <v>85</v>
      </c>
      <c r="AY584" s="189" t="s">
        <v>171</v>
      </c>
    </row>
    <row r="585" spans="2:51" s="14" customFormat="1">
      <c r="B585" s="182"/>
      <c r="D585" s="150" t="s">
        <v>182</v>
      </c>
      <c r="E585" s="183" t="s">
        <v>1</v>
      </c>
      <c r="F585" s="184" t="s">
        <v>988</v>
      </c>
      <c r="H585" s="183" t="s">
        <v>1</v>
      </c>
      <c r="I585" s="185"/>
      <c r="L585" s="182"/>
      <c r="M585" s="186"/>
      <c r="T585" s="187"/>
      <c r="AT585" s="183" t="s">
        <v>182</v>
      </c>
      <c r="AU585" s="183" t="s">
        <v>98</v>
      </c>
      <c r="AV585" s="14" t="s">
        <v>92</v>
      </c>
      <c r="AW585" s="14" t="s">
        <v>40</v>
      </c>
      <c r="AX585" s="14" t="s">
        <v>85</v>
      </c>
      <c r="AY585" s="183" t="s">
        <v>171</v>
      </c>
    </row>
    <row r="586" spans="2:51" s="12" customFormat="1" ht="20.399999999999999">
      <c r="B586" s="154"/>
      <c r="D586" s="150" t="s">
        <v>182</v>
      </c>
      <c r="E586" s="155" t="s">
        <v>1</v>
      </c>
      <c r="F586" s="156" t="s">
        <v>1085</v>
      </c>
      <c r="H586" s="157">
        <v>12.159000000000001</v>
      </c>
      <c r="I586" s="158"/>
      <c r="L586" s="154"/>
      <c r="M586" s="159"/>
      <c r="T586" s="160"/>
      <c r="AT586" s="155" t="s">
        <v>182</v>
      </c>
      <c r="AU586" s="155" t="s">
        <v>98</v>
      </c>
      <c r="AV586" s="12" t="s">
        <v>98</v>
      </c>
      <c r="AW586" s="12" t="s">
        <v>40</v>
      </c>
      <c r="AX586" s="12" t="s">
        <v>85</v>
      </c>
      <c r="AY586" s="155" t="s">
        <v>171</v>
      </c>
    </row>
    <row r="587" spans="2:51" s="15" customFormat="1">
      <c r="B587" s="188"/>
      <c r="D587" s="150" t="s">
        <v>182</v>
      </c>
      <c r="E587" s="189" t="s">
        <v>1</v>
      </c>
      <c r="F587" s="190" t="s">
        <v>808</v>
      </c>
      <c r="H587" s="191">
        <v>12.159000000000001</v>
      </c>
      <c r="I587" s="192"/>
      <c r="L587" s="188"/>
      <c r="M587" s="193"/>
      <c r="T587" s="194"/>
      <c r="AT587" s="189" t="s">
        <v>182</v>
      </c>
      <c r="AU587" s="189" t="s">
        <v>98</v>
      </c>
      <c r="AV587" s="15" t="s">
        <v>190</v>
      </c>
      <c r="AW587" s="15" t="s">
        <v>40</v>
      </c>
      <c r="AX587" s="15" t="s">
        <v>85</v>
      </c>
      <c r="AY587" s="189" t="s">
        <v>171</v>
      </c>
    </row>
    <row r="588" spans="2:51" s="14" customFormat="1" ht="20.399999999999999">
      <c r="B588" s="182"/>
      <c r="D588" s="150" t="s">
        <v>182</v>
      </c>
      <c r="E588" s="183" t="s">
        <v>1</v>
      </c>
      <c r="F588" s="184" t="s">
        <v>896</v>
      </c>
      <c r="H588" s="183" t="s">
        <v>1</v>
      </c>
      <c r="I588" s="185"/>
      <c r="L588" s="182"/>
      <c r="M588" s="186"/>
      <c r="T588" s="187"/>
      <c r="AT588" s="183" t="s">
        <v>182</v>
      </c>
      <c r="AU588" s="183" t="s">
        <v>98</v>
      </c>
      <c r="AV588" s="14" t="s">
        <v>92</v>
      </c>
      <c r="AW588" s="14" t="s">
        <v>40</v>
      </c>
      <c r="AX588" s="14" t="s">
        <v>85</v>
      </c>
      <c r="AY588" s="183" t="s">
        <v>171</v>
      </c>
    </row>
    <row r="589" spans="2:51" s="12" customFormat="1" ht="20.399999999999999">
      <c r="B589" s="154"/>
      <c r="D589" s="150" t="s">
        <v>182</v>
      </c>
      <c r="E589" s="155" t="s">
        <v>1</v>
      </c>
      <c r="F589" s="156" t="s">
        <v>1086</v>
      </c>
      <c r="H589" s="157">
        <v>7.38</v>
      </c>
      <c r="I589" s="158"/>
      <c r="L589" s="154"/>
      <c r="M589" s="159"/>
      <c r="T589" s="160"/>
      <c r="AT589" s="155" t="s">
        <v>182</v>
      </c>
      <c r="AU589" s="155" t="s">
        <v>98</v>
      </c>
      <c r="AV589" s="12" t="s">
        <v>98</v>
      </c>
      <c r="AW589" s="12" t="s">
        <v>40</v>
      </c>
      <c r="AX589" s="12" t="s">
        <v>85</v>
      </c>
      <c r="AY589" s="155" t="s">
        <v>171</v>
      </c>
    </row>
    <row r="590" spans="2:51" s="12" customFormat="1" ht="20.399999999999999">
      <c r="B590" s="154"/>
      <c r="D590" s="150" t="s">
        <v>182</v>
      </c>
      <c r="E590" s="155" t="s">
        <v>1</v>
      </c>
      <c r="F590" s="156" t="s">
        <v>1087</v>
      </c>
      <c r="H590" s="157">
        <v>5.89</v>
      </c>
      <c r="I590" s="158"/>
      <c r="L590" s="154"/>
      <c r="M590" s="159"/>
      <c r="T590" s="160"/>
      <c r="AT590" s="155" t="s">
        <v>182</v>
      </c>
      <c r="AU590" s="155" t="s">
        <v>98</v>
      </c>
      <c r="AV590" s="12" t="s">
        <v>98</v>
      </c>
      <c r="AW590" s="12" t="s">
        <v>40</v>
      </c>
      <c r="AX590" s="12" t="s">
        <v>85</v>
      </c>
      <c r="AY590" s="155" t="s">
        <v>171</v>
      </c>
    </row>
    <row r="591" spans="2:51" s="12" customFormat="1" ht="20.399999999999999">
      <c r="B591" s="154"/>
      <c r="D591" s="150" t="s">
        <v>182</v>
      </c>
      <c r="E591" s="155" t="s">
        <v>1</v>
      </c>
      <c r="F591" s="156" t="s">
        <v>1088</v>
      </c>
      <c r="H591" s="157">
        <v>9.6720000000000006</v>
      </c>
      <c r="I591" s="158"/>
      <c r="L591" s="154"/>
      <c r="M591" s="159"/>
      <c r="T591" s="160"/>
      <c r="AT591" s="155" t="s">
        <v>182</v>
      </c>
      <c r="AU591" s="155" t="s">
        <v>98</v>
      </c>
      <c r="AV591" s="12" t="s">
        <v>98</v>
      </c>
      <c r="AW591" s="12" t="s">
        <v>40</v>
      </c>
      <c r="AX591" s="12" t="s">
        <v>85</v>
      </c>
      <c r="AY591" s="155" t="s">
        <v>171</v>
      </c>
    </row>
    <row r="592" spans="2:51" s="15" customFormat="1">
      <c r="B592" s="188"/>
      <c r="D592" s="150" t="s">
        <v>182</v>
      </c>
      <c r="E592" s="189" t="s">
        <v>1</v>
      </c>
      <c r="F592" s="190" t="s">
        <v>808</v>
      </c>
      <c r="H592" s="191">
        <v>22.942</v>
      </c>
      <c r="I592" s="192"/>
      <c r="L592" s="188"/>
      <c r="M592" s="193"/>
      <c r="T592" s="194"/>
      <c r="AT592" s="189" t="s">
        <v>182</v>
      </c>
      <c r="AU592" s="189" t="s">
        <v>98</v>
      </c>
      <c r="AV592" s="15" t="s">
        <v>190</v>
      </c>
      <c r="AW592" s="15" t="s">
        <v>40</v>
      </c>
      <c r="AX592" s="15" t="s">
        <v>85</v>
      </c>
      <c r="AY592" s="189" t="s">
        <v>171</v>
      </c>
    </row>
    <row r="593" spans="2:51" s="14" customFormat="1" ht="20.399999999999999">
      <c r="B593" s="182"/>
      <c r="D593" s="150" t="s">
        <v>182</v>
      </c>
      <c r="E593" s="183" t="s">
        <v>1</v>
      </c>
      <c r="F593" s="184" t="s">
        <v>901</v>
      </c>
      <c r="H593" s="183" t="s">
        <v>1</v>
      </c>
      <c r="I593" s="185"/>
      <c r="L593" s="182"/>
      <c r="M593" s="186"/>
      <c r="T593" s="187"/>
      <c r="AT593" s="183" t="s">
        <v>182</v>
      </c>
      <c r="AU593" s="183" t="s">
        <v>98</v>
      </c>
      <c r="AV593" s="14" t="s">
        <v>92</v>
      </c>
      <c r="AW593" s="14" t="s">
        <v>40</v>
      </c>
      <c r="AX593" s="14" t="s">
        <v>85</v>
      </c>
      <c r="AY593" s="183" t="s">
        <v>171</v>
      </c>
    </row>
    <row r="594" spans="2:51" s="12" customFormat="1" ht="20.399999999999999">
      <c r="B594" s="154"/>
      <c r="D594" s="150" t="s">
        <v>182</v>
      </c>
      <c r="E594" s="155" t="s">
        <v>1</v>
      </c>
      <c r="F594" s="156" t="s">
        <v>1089</v>
      </c>
      <c r="H594" s="157">
        <v>11.032</v>
      </c>
      <c r="I594" s="158"/>
      <c r="L594" s="154"/>
      <c r="M594" s="159"/>
      <c r="T594" s="160"/>
      <c r="AT594" s="155" t="s">
        <v>182</v>
      </c>
      <c r="AU594" s="155" t="s">
        <v>98</v>
      </c>
      <c r="AV594" s="12" t="s">
        <v>98</v>
      </c>
      <c r="AW594" s="12" t="s">
        <v>40</v>
      </c>
      <c r="AX594" s="12" t="s">
        <v>85</v>
      </c>
      <c r="AY594" s="155" t="s">
        <v>171</v>
      </c>
    </row>
    <row r="595" spans="2:51" s="12" customFormat="1" ht="20.399999999999999">
      <c r="B595" s="154"/>
      <c r="D595" s="150" t="s">
        <v>182</v>
      </c>
      <c r="E595" s="155" t="s">
        <v>1</v>
      </c>
      <c r="F595" s="156" t="s">
        <v>1090</v>
      </c>
      <c r="H595" s="157">
        <v>32.47</v>
      </c>
      <c r="I595" s="158"/>
      <c r="L595" s="154"/>
      <c r="M595" s="159"/>
      <c r="T595" s="160"/>
      <c r="AT595" s="155" t="s">
        <v>182</v>
      </c>
      <c r="AU595" s="155" t="s">
        <v>98</v>
      </c>
      <c r="AV595" s="12" t="s">
        <v>98</v>
      </c>
      <c r="AW595" s="12" t="s">
        <v>40</v>
      </c>
      <c r="AX595" s="12" t="s">
        <v>85</v>
      </c>
      <c r="AY595" s="155" t="s">
        <v>171</v>
      </c>
    </row>
    <row r="596" spans="2:51" s="15" customFormat="1">
      <c r="B596" s="188"/>
      <c r="D596" s="150" t="s">
        <v>182</v>
      </c>
      <c r="E596" s="189" t="s">
        <v>1</v>
      </c>
      <c r="F596" s="190" t="s">
        <v>808</v>
      </c>
      <c r="H596" s="191">
        <v>43.501999999999995</v>
      </c>
      <c r="I596" s="192"/>
      <c r="L596" s="188"/>
      <c r="M596" s="193"/>
      <c r="T596" s="194"/>
      <c r="AT596" s="189" t="s">
        <v>182</v>
      </c>
      <c r="AU596" s="189" t="s">
        <v>98</v>
      </c>
      <c r="AV596" s="15" t="s">
        <v>190</v>
      </c>
      <c r="AW596" s="15" t="s">
        <v>40</v>
      </c>
      <c r="AX596" s="15" t="s">
        <v>85</v>
      </c>
      <c r="AY596" s="189" t="s">
        <v>171</v>
      </c>
    </row>
    <row r="597" spans="2:51" s="14" customFormat="1">
      <c r="B597" s="182"/>
      <c r="D597" s="150" t="s">
        <v>182</v>
      </c>
      <c r="E597" s="183" t="s">
        <v>1</v>
      </c>
      <c r="F597" s="184" t="s">
        <v>907</v>
      </c>
      <c r="H597" s="183" t="s">
        <v>1</v>
      </c>
      <c r="I597" s="185"/>
      <c r="L597" s="182"/>
      <c r="M597" s="186"/>
      <c r="T597" s="187"/>
      <c r="AT597" s="183" t="s">
        <v>182</v>
      </c>
      <c r="AU597" s="183" t="s">
        <v>98</v>
      </c>
      <c r="AV597" s="14" t="s">
        <v>92</v>
      </c>
      <c r="AW597" s="14" t="s">
        <v>40</v>
      </c>
      <c r="AX597" s="14" t="s">
        <v>85</v>
      </c>
      <c r="AY597" s="183" t="s">
        <v>171</v>
      </c>
    </row>
    <row r="598" spans="2:51" s="12" customFormat="1" ht="20.399999999999999">
      <c r="B598" s="154"/>
      <c r="D598" s="150" t="s">
        <v>182</v>
      </c>
      <c r="E598" s="155" t="s">
        <v>1</v>
      </c>
      <c r="F598" s="156" t="s">
        <v>1091</v>
      </c>
      <c r="H598" s="157">
        <v>32.340000000000003</v>
      </c>
      <c r="I598" s="158"/>
      <c r="L598" s="154"/>
      <c r="M598" s="159"/>
      <c r="T598" s="160"/>
      <c r="AT598" s="155" t="s">
        <v>182</v>
      </c>
      <c r="AU598" s="155" t="s">
        <v>98</v>
      </c>
      <c r="AV598" s="12" t="s">
        <v>98</v>
      </c>
      <c r="AW598" s="12" t="s">
        <v>40</v>
      </c>
      <c r="AX598" s="12" t="s">
        <v>85</v>
      </c>
      <c r="AY598" s="155" t="s">
        <v>171</v>
      </c>
    </row>
    <row r="599" spans="2:51" s="15" customFormat="1">
      <c r="B599" s="188"/>
      <c r="D599" s="150" t="s">
        <v>182</v>
      </c>
      <c r="E599" s="189" t="s">
        <v>1</v>
      </c>
      <c r="F599" s="190" t="s">
        <v>808</v>
      </c>
      <c r="H599" s="191">
        <v>32.340000000000003</v>
      </c>
      <c r="I599" s="192"/>
      <c r="L599" s="188"/>
      <c r="M599" s="193"/>
      <c r="T599" s="194"/>
      <c r="AT599" s="189" t="s">
        <v>182</v>
      </c>
      <c r="AU599" s="189" t="s">
        <v>98</v>
      </c>
      <c r="AV599" s="15" t="s">
        <v>190</v>
      </c>
      <c r="AW599" s="15" t="s">
        <v>40</v>
      </c>
      <c r="AX599" s="15" t="s">
        <v>85</v>
      </c>
      <c r="AY599" s="189" t="s">
        <v>171</v>
      </c>
    </row>
    <row r="600" spans="2:51" s="14" customFormat="1" ht="20.399999999999999">
      <c r="B600" s="182"/>
      <c r="D600" s="150" t="s">
        <v>182</v>
      </c>
      <c r="E600" s="183" t="s">
        <v>1</v>
      </c>
      <c r="F600" s="184" t="s">
        <v>912</v>
      </c>
      <c r="H600" s="183" t="s">
        <v>1</v>
      </c>
      <c r="I600" s="185"/>
      <c r="L600" s="182"/>
      <c r="M600" s="186"/>
      <c r="T600" s="187"/>
      <c r="AT600" s="183" t="s">
        <v>182</v>
      </c>
      <c r="AU600" s="183" t="s">
        <v>98</v>
      </c>
      <c r="AV600" s="14" t="s">
        <v>92</v>
      </c>
      <c r="AW600" s="14" t="s">
        <v>40</v>
      </c>
      <c r="AX600" s="14" t="s">
        <v>85</v>
      </c>
      <c r="AY600" s="183" t="s">
        <v>171</v>
      </c>
    </row>
    <row r="601" spans="2:51" s="12" customFormat="1" ht="20.399999999999999">
      <c r="B601" s="154"/>
      <c r="D601" s="150" t="s">
        <v>182</v>
      </c>
      <c r="E601" s="155" t="s">
        <v>1</v>
      </c>
      <c r="F601" s="156" t="s">
        <v>1092</v>
      </c>
      <c r="H601" s="157">
        <v>27.143999999999998</v>
      </c>
      <c r="I601" s="158"/>
      <c r="L601" s="154"/>
      <c r="M601" s="159"/>
      <c r="T601" s="160"/>
      <c r="AT601" s="155" t="s">
        <v>182</v>
      </c>
      <c r="AU601" s="155" t="s">
        <v>98</v>
      </c>
      <c r="AV601" s="12" t="s">
        <v>98</v>
      </c>
      <c r="AW601" s="12" t="s">
        <v>40</v>
      </c>
      <c r="AX601" s="12" t="s">
        <v>85</v>
      </c>
      <c r="AY601" s="155" t="s">
        <v>171</v>
      </c>
    </row>
    <row r="602" spans="2:51" s="15" customFormat="1">
      <c r="B602" s="188"/>
      <c r="D602" s="150" t="s">
        <v>182</v>
      </c>
      <c r="E602" s="189" t="s">
        <v>1</v>
      </c>
      <c r="F602" s="190" t="s">
        <v>808</v>
      </c>
      <c r="H602" s="191">
        <v>27.143999999999998</v>
      </c>
      <c r="I602" s="192"/>
      <c r="L602" s="188"/>
      <c r="M602" s="193"/>
      <c r="T602" s="194"/>
      <c r="AT602" s="189" t="s">
        <v>182</v>
      </c>
      <c r="AU602" s="189" t="s">
        <v>98</v>
      </c>
      <c r="AV602" s="15" t="s">
        <v>190</v>
      </c>
      <c r="AW602" s="15" t="s">
        <v>40</v>
      </c>
      <c r="AX602" s="15" t="s">
        <v>85</v>
      </c>
      <c r="AY602" s="189" t="s">
        <v>171</v>
      </c>
    </row>
    <row r="603" spans="2:51" s="14" customFormat="1">
      <c r="B603" s="182"/>
      <c r="D603" s="150" t="s">
        <v>182</v>
      </c>
      <c r="E603" s="183" t="s">
        <v>1</v>
      </c>
      <c r="F603" s="184" t="s">
        <v>917</v>
      </c>
      <c r="H603" s="183" t="s">
        <v>1</v>
      </c>
      <c r="I603" s="185"/>
      <c r="L603" s="182"/>
      <c r="M603" s="186"/>
      <c r="T603" s="187"/>
      <c r="AT603" s="183" t="s">
        <v>182</v>
      </c>
      <c r="AU603" s="183" t="s">
        <v>98</v>
      </c>
      <c r="AV603" s="14" t="s">
        <v>92</v>
      </c>
      <c r="AW603" s="14" t="s">
        <v>40</v>
      </c>
      <c r="AX603" s="14" t="s">
        <v>85</v>
      </c>
      <c r="AY603" s="183" t="s">
        <v>171</v>
      </c>
    </row>
    <row r="604" spans="2:51" s="12" customFormat="1" ht="20.399999999999999">
      <c r="B604" s="154"/>
      <c r="D604" s="150" t="s">
        <v>182</v>
      </c>
      <c r="E604" s="155" t="s">
        <v>1</v>
      </c>
      <c r="F604" s="156" t="s">
        <v>1093</v>
      </c>
      <c r="H604" s="157">
        <v>57.33</v>
      </c>
      <c r="I604" s="158"/>
      <c r="L604" s="154"/>
      <c r="M604" s="159"/>
      <c r="T604" s="160"/>
      <c r="AT604" s="155" t="s">
        <v>182</v>
      </c>
      <c r="AU604" s="155" t="s">
        <v>98</v>
      </c>
      <c r="AV604" s="12" t="s">
        <v>98</v>
      </c>
      <c r="AW604" s="12" t="s">
        <v>40</v>
      </c>
      <c r="AX604" s="12" t="s">
        <v>85</v>
      </c>
      <c r="AY604" s="155" t="s">
        <v>171</v>
      </c>
    </row>
    <row r="605" spans="2:51" s="12" customFormat="1" ht="20.399999999999999">
      <c r="B605" s="154"/>
      <c r="D605" s="150" t="s">
        <v>182</v>
      </c>
      <c r="E605" s="155" t="s">
        <v>1</v>
      </c>
      <c r="F605" s="156" t="s">
        <v>1094</v>
      </c>
      <c r="H605" s="157">
        <v>44.4</v>
      </c>
      <c r="I605" s="158"/>
      <c r="L605" s="154"/>
      <c r="M605" s="159"/>
      <c r="T605" s="160"/>
      <c r="AT605" s="155" t="s">
        <v>182</v>
      </c>
      <c r="AU605" s="155" t="s">
        <v>98</v>
      </c>
      <c r="AV605" s="12" t="s">
        <v>98</v>
      </c>
      <c r="AW605" s="12" t="s">
        <v>40</v>
      </c>
      <c r="AX605" s="12" t="s">
        <v>85</v>
      </c>
      <c r="AY605" s="155" t="s">
        <v>171</v>
      </c>
    </row>
    <row r="606" spans="2:51" s="15" customFormat="1">
      <c r="B606" s="188"/>
      <c r="D606" s="150" t="s">
        <v>182</v>
      </c>
      <c r="E606" s="189" t="s">
        <v>1</v>
      </c>
      <c r="F606" s="190" t="s">
        <v>808</v>
      </c>
      <c r="H606" s="191">
        <v>101.72999999999999</v>
      </c>
      <c r="I606" s="192"/>
      <c r="L606" s="188"/>
      <c r="M606" s="193"/>
      <c r="T606" s="194"/>
      <c r="AT606" s="189" t="s">
        <v>182</v>
      </c>
      <c r="AU606" s="189" t="s">
        <v>98</v>
      </c>
      <c r="AV606" s="15" t="s">
        <v>190</v>
      </c>
      <c r="AW606" s="15" t="s">
        <v>40</v>
      </c>
      <c r="AX606" s="15" t="s">
        <v>85</v>
      </c>
      <c r="AY606" s="189" t="s">
        <v>171</v>
      </c>
    </row>
    <row r="607" spans="2:51" s="14" customFormat="1">
      <c r="B607" s="182"/>
      <c r="D607" s="150" t="s">
        <v>182</v>
      </c>
      <c r="E607" s="183" t="s">
        <v>1</v>
      </c>
      <c r="F607" s="184" t="s">
        <v>920</v>
      </c>
      <c r="H607" s="183" t="s">
        <v>1</v>
      </c>
      <c r="I607" s="185"/>
      <c r="L607" s="182"/>
      <c r="M607" s="186"/>
      <c r="T607" s="187"/>
      <c r="AT607" s="183" t="s">
        <v>182</v>
      </c>
      <c r="AU607" s="183" t="s">
        <v>98</v>
      </c>
      <c r="AV607" s="14" t="s">
        <v>92</v>
      </c>
      <c r="AW607" s="14" t="s">
        <v>40</v>
      </c>
      <c r="AX607" s="14" t="s">
        <v>85</v>
      </c>
      <c r="AY607" s="183" t="s">
        <v>171</v>
      </c>
    </row>
    <row r="608" spans="2:51" s="12" customFormat="1" ht="20.399999999999999">
      <c r="B608" s="154"/>
      <c r="D608" s="150" t="s">
        <v>182</v>
      </c>
      <c r="E608" s="155" t="s">
        <v>1</v>
      </c>
      <c r="F608" s="156" t="s">
        <v>1095</v>
      </c>
      <c r="H608" s="157">
        <v>5.6840000000000002</v>
      </c>
      <c r="I608" s="158"/>
      <c r="L608" s="154"/>
      <c r="M608" s="159"/>
      <c r="T608" s="160"/>
      <c r="AT608" s="155" t="s">
        <v>182</v>
      </c>
      <c r="AU608" s="155" t="s">
        <v>98</v>
      </c>
      <c r="AV608" s="12" t="s">
        <v>98</v>
      </c>
      <c r="AW608" s="12" t="s">
        <v>40</v>
      </c>
      <c r="AX608" s="12" t="s">
        <v>85</v>
      </c>
      <c r="AY608" s="155" t="s">
        <v>171</v>
      </c>
    </row>
    <row r="609" spans="2:51" s="12" customFormat="1" ht="20.399999999999999">
      <c r="B609" s="154"/>
      <c r="D609" s="150" t="s">
        <v>182</v>
      </c>
      <c r="E609" s="155" t="s">
        <v>1</v>
      </c>
      <c r="F609" s="156" t="s">
        <v>1096</v>
      </c>
      <c r="H609" s="157">
        <v>66.400000000000006</v>
      </c>
      <c r="I609" s="158"/>
      <c r="L609" s="154"/>
      <c r="M609" s="159"/>
      <c r="T609" s="160"/>
      <c r="AT609" s="155" t="s">
        <v>182</v>
      </c>
      <c r="AU609" s="155" t="s">
        <v>98</v>
      </c>
      <c r="AV609" s="12" t="s">
        <v>98</v>
      </c>
      <c r="AW609" s="12" t="s">
        <v>40</v>
      </c>
      <c r="AX609" s="12" t="s">
        <v>85</v>
      </c>
      <c r="AY609" s="155" t="s">
        <v>171</v>
      </c>
    </row>
    <row r="610" spans="2:51" s="15" customFormat="1">
      <c r="B610" s="188"/>
      <c r="D610" s="150" t="s">
        <v>182</v>
      </c>
      <c r="E610" s="189" t="s">
        <v>1</v>
      </c>
      <c r="F610" s="190" t="s">
        <v>808</v>
      </c>
      <c r="H610" s="191">
        <v>72.084000000000003</v>
      </c>
      <c r="I610" s="192"/>
      <c r="L610" s="188"/>
      <c r="M610" s="193"/>
      <c r="T610" s="194"/>
      <c r="AT610" s="189" t="s">
        <v>182</v>
      </c>
      <c r="AU610" s="189" t="s">
        <v>98</v>
      </c>
      <c r="AV610" s="15" t="s">
        <v>190</v>
      </c>
      <c r="AW610" s="15" t="s">
        <v>40</v>
      </c>
      <c r="AX610" s="15" t="s">
        <v>85</v>
      </c>
      <c r="AY610" s="189" t="s">
        <v>171</v>
      </c>
    </row>
    <row r="611" spans="2:51" s="14" customFormat="1" ht="20.399999999999999">
      <c r="B611" s="182"/>
      <c r="D611" s="150" t="s">
        <v>182</v>
      </c>
      <c r="E611" s="183" t="s">
        <v>1</v>
      </c>
      <c r="F611" s="184" t="s">
        <v>925</v>
      </c>
      <c r="H611" s="183" t="s">
        <v>1</v>
      </c>
      <c r="I611" s="185"/>
      <c r="L611" s="182"/>
      <c r="M611" s="186"/>
      <c r="T611" s="187"/>
      <c r="AT611" s="183" t="s">
        <v>182</v>
      </c>
      <c r="AU611" s="183" t="s">
        <v>98</v>
      </c>
      <c r="AV611" s="14" t="s">
        <v>92</v>
      </c>
      <c r="AW611" s="14" t="s">
        <v>40</v>
      </c>
      <c r="AX611" s="14" t="s">
        <v>85</v>
      </c>
      <c r="AY611" s="183" t="s">
        <v>171</v>
      </c>
    </row>
    <row r="612" spans="2:51" s="12" customFormat="1" ht="20.399999999999999">
      <c r="B612" s="154"/>
      <c r="D612" s="150" t="s">
        <v>182</v>
      </c>
      <c r="E612" s="155" t="s">
        <v>1</v>
      </c>
      <c r="F612" s="156" t="s">
        <v>1097</v>
      </c>
      <c r="H612" s="157">
        <v>27.824000000000002</v>
      </c>
      <c r="I612" s="158"/>
      <c r="L612" s="154"/>
      <c r="M612" s="159"/>
      <c r="T612" s="160"/>
      <c r="AT612" s="155" t="s">
        <v>182</v>
      </c>
      <c r="AU612" s="155" t="s">
        <v>98</v>
      </c>
      <c r="AV612" s="12" t="s">
        <v>98</v>
      </c>
      <c r="AW612" s="12" t="s">
        <v>40</v>
      </c>
      <c r="AX612" s="12" t="s">
        <v>85</v>
      </c>
      <c r="AY612" s="155" t="s">
        <v>171</v>
      </c>
    </row>
    <row r="613" spans="2:51" s="15" customFormat="1">
      <c r="B613" s="188"/>
      <c r="D613" s="150" t="s">
        <v>182</v>
      </c>
      <c r="E613" s="189" t="s">
        <v>1</v>
      </c>
      <c r="F613" s="190" t="s">
        <v>808</v>
      </c>
      <c r="H613" s="191">
        <v>27.824000000000002</v>
      </c>
      <c r="I613" s="192"/>
      <c r="L613" s="188"/>
      <c r="M613" s="193"/>
      <c r="T613" s="194"/>
      <c r="AT613" s="189" t="s">
        <v>182</v>
      </c>
      <c r="AU613" s="189" t="s">
        <v>98</v>
      </c>
      <c r="AV613" s="15" t="s">
        <v>190</v>
      </c>
      <c r="AW613" s="15" t="s">
        <v>40</v>
      </c>
      <c r="AX613" s="15" t="s">
        <v>85</v>
      </c>
      <c r="AY613" s="189" t="s">
        <v>171</v>
      </c>
    </row>
    <row r="614" spans="2:51" s="14" customFormat="1">
      <c r="B614" s="182"/>
      <c r="D614" s="150" t="s">
        <v>182</v>
      </c>
      <c r="E614" s="183" t="s">
        <v>1</v>
      </c>
      <c r="F614" s="184" t="s">
        <v>1098</v>
      </c>
      <c r="H614" s="183" t="s">
        <v>1</v>
      </c>
      <c r="I614" s="185"/>
      <c r="L614" s="182"/>
      <c r="M614" s="186"/>
      <c r="T614" s="187"/>
      <c r="AT614" s="183" t="s">
        <v>182</v>
      </c>
      <c r="AU614" s="183" t="s">
        <v>98</v>
      </c>
      <c r="AV614" s="14" t="s">
        <v>92</v>
      </c>
      <c r="AW614" s="14" t="s">
        <v>40</v>
      </c>
      <c r="AX614" s="14" t="s">
        <v>85</v>
      </c>
      <c r="AY614" s="183" t="s">
        <v>171</v>
      </c>
    </row>
    <row r="615" spans="2:51" s="12" customFormat="1" ht="20.399999999999999">
      <c r="B615" s="154"/>
      <c r="D615" s="150" t="s">
        <v>182</v>
      </c>
      <c r="E615" s="155" t="s">
        <v>1</v>
      </c>
      <c r="F615" s="156" t="s">
        <v>1099</v>
      </c>
      <c r="H615" s="157">
        <v>26.22</v>
      </c>
      <c r="I615" s="158"/>
      <c r="L615" s="154"/>
      <c r="M615" s="159"/>
      <c r="T615" s="160"/>
      <c r="AT615" s="155" t="s">
        <v>182</v>
      </c>
      <c r="AU615" s="155" t="s">
        <v>98</v>
      </c>
      <c r="AV615" s="12" t="s">
        <v>98</v>
      </c>
      <c r="AW615" s="12" t="s">
        <v>40</v>
      </c>
      <c r="AX615" s="12" t="s">
        <v>85</v>
      </c>
      <c r="AY615" s="155" t="s">
        <v>171</v>
      </c>
    </row>
    <row r="616" spans="2:51" s="15" customFormat="1">
      <c r="B616" s="188"/>
      <c r="D616" s="150" t="s">
        <v>182</v>
      </c>
      <c r="E616" s="189" t="s">
        <v>1</v>
      </c>
      <c r="F616" s="190" t="s">
        <v>808</v>
      </c>
      <c r="H616" s="191">
        <v>26.22</v>
      </c>
      <c r="I616" s="192"/>
      <c r="L616" s="188"/>
      <c r="M616" s="193"/>
      <c r="T616" s="194"/>
      <c r="AT616" s="189" t="s">
        <v>182</v>
      </c>
      <c r="AU616" s="189" t="s">
        <v>98</v>
      </c>
      <c r="AV616" s="15" t="s">
        <v>190</v>
      </c>
      <c r="AW616" s="15" t="s">
        <v>40</v>
      </c>
      <c r="AX616" s="15" t="s">
        <v>85</v>
      </c>
      <c r="AY616" s="189" t="s">
        <v>171</v>
      </c>
    </row>
    <row r="617" spans="2:51" s="14" customFormat="1">
      <c r="B617" s="182"/>
      <c r="D617" s="150" t="s">
        <v>182</v>
      </c>
      <c r="E617" s="183" t="s">
        <v>1</v>
      </c>
      <c r="F617" s="184" t="s">
        <v>933</v>
      </c>
      <c r="H617" s="183" t="s">
        <v>1</v>
      </c>
      <c r="I617" s="185"/>
      <c r="L617" s="182"/>
      <c r="M617" s="186"/>
      <c r="T617" s="187"/>
      <c r="AT617" s="183" t="s">
        <v>182</v>
      </c>
      <c r="AU617" s="183" t="s">
        <v>98</v>
      </c>
      <c r="AV617" s="14" t="s">
        <v>92</v>
      </c>
      <c r="AW617" s="14" t="s">
        <v>40</v>
      </c>
      <c r="AX617" s="14" t="s">
        <v>85</v>
      </c>
      <c r="AY617" s="183" t="s">
        <v>171</v>
      </c>
    </row>
    <row r="618" spans="2:51" s="12" customFormat="1" ht="20.399999999999999">
      <c r="B618" s="154"/>
      <c r="D618" s="150" t="s">
        <v>182</v>
      </c>
      <c r="E618" s="155" t="s">
        <v>1</v>
      </c>
      <c r="F618" s="156" t="s">
        <v>1100</v>
      </c>
      <c r="H618" s="157">
        <v>26.85</v>
      </c>
      <c r="I618" s="158"/>
      <c r="L618" s="154"/>
      <c r="M618" s="159"/>
      <c r="T618" s="160"/>
      <c r="AT618" s="155" t="s">
        <v>182</v>
      </c>
      <c r="AU618" s="155" t="s">
        <v>98</v>
      </c>
      <c r="AV618" s="12" t="s">
        <v>98</v>
      </c>
      <c r="AW618" s="12" t="s">
        <v>40</v>
      </c>
      <c r="AX618" s="12" t="s">
        <v>85</v>
      </c>
      <c r="AY618" s="155" t="s">
        <v>171</v>
      </c>
    </row>
    <row r="619" spans="2:51" s="12" customFormat="1" ht="20.399999999999999">
      <c r="B619" s="154"/>
      <c r="D619" s="150" t="s">
        <v>182</v>
      </c>
      <c r="E619" s="155" t="s">
        <v>1</v>
      </c>
      <c r="F619" s="156" t="s">
        <v>1101</v>
      </c>
      <c r="H619" s="157">
        <v>34.049999999999997</v>
      </c>
      <c r="I619" s="158"/>
      <c r="L619" s="154"/>
      <c r="M619" s="159"/>
      <c r="T619" s="160"/>
      <c r="AT619" s="155" t="s">
        <v>182</v>
      </c>
      <c r="AU619" s="155" t="s">
        <v>98</v>
      </c>
      <c r="AV619" s="12" t="s">
        <v>98</v>
      </c>
      <c r="AW619" s="12" t="s">
        <v>40</v>
      </c>
      <c r="AX619" s="12" t="s">
        <v>85</v>
      </c>
      <c r="AY619" s="155" t="s">
        <v>171</v>
      </c>
    </row>
    <row r="620" spans="2:51" s="15" customFormat="1">
      <c r="B620" s="188"/>
      <c r="D620" s="150" t="s">
        <v>182</v>
      </c>
      <c r="E620" s="189" t="s">
        <v>1</v>
      </c>
      <c r="F620" s="190" t="s">
        <v>808</v>
      </c>
      <c r="H620" s="191">
        <v>60.9</v>
      </c>
      <c r="I620" s="192"/>
      <c r="L620" s="188"/>
      <c r="M620" s="193"/>
      <c r="T620" s="194"/>
      <c r="AT620" s="189" t="s">
        <v>182</v>
      </c>
      <c r="AU620" s="189" t="s">
        <v>98</v>
      </c>
      <c r="AV620" s="15" t="s">
        <v>190</v>
      </c>
      <c r="AW620" s="15" t="s">
        <v>40</v>
      </c>
      <c r="AX620" s="15" t="s">
        <v>85</v>
      </c>
      <c r="AY620" s="189" t="s">
        <v>171</v>
      </c>
    </row>
    <row r="621" spans="2:51" s="14" customFormat="1" ht="20.399999999999999">
      <c r="B621" s="182"/>
      <c r="D621" s="150" t="s">
        <v>182</v>
      </c>
      <c r="E621" s="183" t="s">
        <v>1</v>
      </c>
      <c r="F621" s="184" t="s">
        <v>939</v>
      </c>
      <c r="H621" s="183" t="s">
        <v>1</v>
      </c>
      <c r="I621" s="185"/>
      <c r="L621" s="182"/>
      <c r="M621" s="186"/>
      <c r="T621" s="187"/>
      <c r="AT621" s="183" t="s">
        <v>182</v>
      </c>
      <c r="AU621" s="183" t="s">
        <v>98</v>
      </c>
      <c r="AV621" s="14" t="s">
        <v>92</v>
      </c>
      <c r="AW621" s="14" t="s">
        <v>40</v>
      </c>
      <c r="AX621" s="14" t="s">
        <v>85</v>
      </c>
      <c r="AY621" s="183" t="s">
        <v>171</v>
      </c>
    </row>
    <row r="622" spans="2:51" s="12" customFormat="1" ht="20.399999999999999">
      <c r="B622" s="154"/>
      <c r="D622" s="150" t="s">
        <v>182</v>
      </c>
      <c r="E622" s="155" t="s">
        <v>1</v>
      </c>
      <c r="F622" s="156" t="s">
        <v>1102</v>
      </c>
      <c r="H622" s="157">
        <v>10.353999999999999</v>
      </c>
      <c r="I622" s="158"/>
      <c r="L622" s="154"/>
      <c r="M622" s="159"/>
      <c r="T622" s="160"/>
      <c r="AT622" s="155" t="s">
        <v>182</v>
      </c>
      <c r="AU622" s="155" t="s">
        <v>98</v>
      </c>
      <c r="AV622" s="12" t="s">
        <v>98</v>
      </c>
      <c r="AW622" s="12" t="s">
        <v>40</v>
      </c>
      <c r="AX622" s="12" t="s">
        <v>85</v>
      </c>
      <c r="AY622" s="155" t="s">
        <v>171</v>
      </c>
    </row>
    <row r="623" spans="2:51" s="12" customFormat="1" ht="20.399999999999999">
      <c r="B623" s="154"/>
      <c r="D623" s="150" t="s">
        <v>182</v>
      </c>
      <c r="E623" s="155" t="s">
        <v>1</v>
      </c>
      <c r="F623" s="156" t="s">
        <v>1103</v>
      </c>
      <c r="H623" s="157">
        <v>5.25</v>
      </c>
      <c r="I623" s="158"/>
      <c r="L623" s="154"/>
      <c r="M623" s="159"/>
      <c r="T623" s="160"/>
      <c r="AT623" s="155" t="s">
        <v>182</v>
      </c>
      <c r="AU623" s="155" t="s">
        <v>98</v>
      </c>
      <c r="AV623" s="12" t="s">
        <v>98</v>
      </c>
      <c r="AW623" s="12" t="s">
        <v>40</v>
      </c>
      <c r="AX623" s="12" t="s">
        <v>85</v>
      </c>
      <c r="AY623" s="155" t="s">
        <v>171</v>
      </c>
    </row>
    <row r="624" spans="2:51" s="12" customFormat="1" ht="20.399999999999999">
      <c r="B624" s="154"/>
      <c r="D624" s="150" t="s">
        <v>182</v>
      </c>
      <c r="E624" s="155" t="s">
        <v>1</v>
      </c>
      <c r="F624" s="156" t="s">
        <v>1104</v>
      </c>
      <c r="H624" s="157">
        <v>13.837999999999999</v>
      </c>
      <c r="I624" s="158"/>
      <c r="L624" s="154"/>
      <c r="M624" s="159"/>
      <c r="T624" s="160"/>
      <c r="AT624" s="155" t="s">
        <v>182</v>
      </c>
      <c r="AU624" s="155" t="s">
        <v>98</v>
      </c>
      <c r="AV624" s="12" t="s">
        <v>98</v>
      </c>
      <c r="AW624" s="12" t="s">
        <v>40</v>
      </c>
      <c r="AX624" s="12" t="s">
        <v>85</v>
      </c>
      <c r="AY624" s="155" t="s">
        <v>171</v>
      </c>
    </row>
    <row r="625" spans="2:51" s="12" customFormat="1" ht="20.399999999999999">
      <c r="B625" s="154"/>
      <c r="D625" s="150" t="s">
        <v>182</v>
      </c>
      <c r="E625" s="155" t="s">
        <v>1</v>
      </c>
      <c r="F625" s="156" t="s">
        <v>1105</v>
      </c>
      <c r="H625" s="157">
        <v>21.19</v>
      </c>
      <c r="I625" s="158"/>
      <c r="L625" s="154"/>
      <c r="M625" s="159"/>
      <c r="T625" s="160"/>
      <c r="AT625" s="155" t="s">
        <v>182</v>
      </c>
      <c r="AU625" s="155" t="s">
        <v>98</v>
      </c>
      <c r="AV625" s="12" t="s">
        <v>98</v>
      </c>
      <c r="AW625" s="12" t="s">
        <v>40</v>
      </c>
      <c r="AX625" s="12" t="s">
        <v>85</v>
      </c>
      <c r="AY625" s="155" t="s">
        <v>171</v>
      </c>
    </row>
    <row r="626" spans="2:51" s="15" customFormat="1">
      <c r="B626" s="188"/>
      <c r="D626" s="150" t="s">
        <v>182</v>
      </c>
      <c r="E626" s="189" t="s">
        <v>1</v>
      </c>
      <c r="F626" s="190" t="s">
        <v>808</v>
      </c>
      <c r="H626" s="191">
        <v>50.632000000000005</v>
      </c>
      <c r="I626" s="192"/>
      <c r="L626" s="188"/>
      <c r="M626" s="193"/>
      <c r="T626" s="194"/>
      <c r="AT626" s="189" t="s">
        <v>182</v>
      </c>
      <c r="AU626" s="189" t="s">
        <v>98</v>
      </c>
      <c r="AV626" s="15" t="s">
        <v>190</v>
      </c>
      <c r="AW626" s="15" t="s">
        <v>40</v>
      </c>
      <c r="AX626" s="15" t="s">
        <v>85</v>
      </c>
      <c r="AY626" s="189" t="s">
        <v>171</v>
      </c>
    </row>
    <row r="627" spans="2:51" s="14" customFormat="1">
      <c r="B627" s="182"/>
      <c r="D627" s="150" t="s">
        <v>182</v>
      </c>
      <c r="E627" s="183" t="s">
        <v>1</v>
      </c>
      <c r="F627" s="184" t="s">
        <v>944</v>
      </c>
      <c r="H627" s="183" t="s">
        <v>1</v>
      </c>
      <c r="I627" s="185"/>
      <c r="L627" s="182"/>
      <c r="M627" s="186"/>
      <c r="T627" s="187"/>
      <c r="AT627" s="183" t="s">
        <v>182</v>
      </c>
      <c r="AU627" s="183" t="s">
        <v>98</v>
      </c>
      <c r="AV627" s="14" t="s">
        <v>92</v>
      </c>
      <c r="AW627" s="14" t="s">
        <v>40</v>
      </c>
      <c r="AX627" s="14" t="s">
        <v>85</v>
      </c>
      <c r="AY627" s="183" t="s">
        <v>171</v>
      </c>
    </row>
    <row r="628" spans="2:51" s="12" customFormat="1" ht="20.399999999999999">
      <c r="B628" s="154"/>
      <c r="D628" s="150" t="s">
        <v>182</v>
      </c>
      <c r="E628" s="155" t="s">
        <v>1</v>
      </c>
      <c r="F628" s="156" t="s">
        <v>1106</v>
      </c>
      <c r="H628" s="157">
        <v>19.728999999999999</v>
      </c>
      <c r="I628" s="158"/>
      <c r="L628" s="154"/>
      <c r="M628" s="159"/>
      <c r="T628" s="160"/>
      <c r="AT628" s="155" t="s">
        <v>182</v>
      </c>
      <c r="AU628" s="155" t="s">
        <v>98</v>
      </c>
      <c r="AV628" s="12" t="s">
        <v>98</v>
      </c>
      <c r="AW628" s="12" t="s">
        <v>40</v>
      </c>
      <c r="AX628" s="12" t="s">
        <v>85</v>
      </c>
      <c r="AY628" s="155" t="s">
        <v>171</v>
      </c>
    </row>
    <row r="629" spans="2:51" s="12" customFormat="1" ht="20.399999999999999">
      <c r="B629" s="154"/>
      <c r="D629" s="150" t="s">
        <v>182</v>
      </c>
      <c r="E629" s="155" t="s">
        <v>1</v>
      </c>
      <c r="F629" s="156" t="s">
        <v>1107</v>
      </c>
      <c r="H629" s="157">
        <v>5.3719999999999999</v>
      </c>
      <c r="I629" s="158"/>
      <c r="L629" s="154"/>
      <c r="M629" s="159"/>
      <c r="T629" s="160"/>
      <c r="AT629" s="155" t="s">
        <v>182</v>
      </c>
      <c r="AU629" s="155" t="s">
        <v>98</v>
      </c>
      <c r="AV629" s="12" t="s">
        <v>98</v>
      </c>
      <c r="AW629" s="12" t="s">
        <v>40</v>
      </c>
      <c r="AX629" s="12" t="s">
        <v>85</v>
      </c>
      <c r="AY629" s="155" t="s">
        <v>171</v>
      </c>
    </row>
    <row r="630" spans="2:51" s="12" customFormat="1" ht="20.399999999999999">
      <c r="B630" s="154"/>
      <c r="D630" s="150" t="s">
        <v>182</v>
      </c>
      <c r="E630" s="155" t="s">
        <v>1</v>
      </c>
      <c r="F630" s="156" t="s">
        <v>1108</v>
      </c>
      <c r="H630" s="157">
        <v>38.08</v>
      </c>
      <c r="I630" s="158"/>
      <c r="L630" s="154"/>
      <c r="M630" s="159"/>
      <c r="T630" s="160"/>
      <c r="AT630" s="155" t="s">
        <v>182</v>
      </c>
      <c r="AU630" s="155" t="s">
        <v>98</v>
      </c>
      <c r="AV630" s="12" t="s">
        <v>98</v>
      </c>
      <c r="AW630" s="12" t="s">
        <v>40</v>
      </c>
      <c r="AX630" s="12" t="s">
        <v>85</v>
      </c>
      <c r="AY630" s="155" t="s">
        <v>171</v>
      </c>
    </row>
    <row r="631" spans="2:51" s="12" customFormat="1" ht="20.399999999999999">
      <c r="B631" s="154"/>
      <c r="D631" s="150" t="s">
        <v>182</v>
      </c>
      <c r="E631" s="155" t="s">
        <v>1</v>
      </c>
      <c r="F631" s="156" t="s">
        <v>1109</v>
      </c>
      <c r="H631" s="157">
        <v>18.995000000000001</v>
      </c>
      <c r="I631" s="158"/>
      <c r="L631" s="154"/>
      <c r="M631" s="159"/>
      <c r="T631" s="160"/>
      <c r="AT631" s="155" t="s">
        <v>182</v>
      </c>
      <c r="AU631" s="155" t="s">
        <v>98</v>
      </c>
      <c r="AV631" s="12" t="s">
        <v>98</v>
      </c>
      <c r="AW631" s="12" t="s">
        <v>40</v>
      </c>
      <c r="AX631" s="12" t="s">
        <v>85</v>
      </c>
      <c r="AY631" s="155" t="s">
        <v>171</v>
      </c>
    </row>
    <row r="632" spans="2:51" s="12" customFormat="1" ht="20.399999999999999">
      <c r="B632" s="154"/>
      <c r="D632" s="150" t="s">
        <v>182</v>
      </c>
      <c r="E632" s="155" t="s">
        <v>1</v>
      </c>
      <c r="F632" s="156" t="s">
        <v>1110</v>
      </c>
      <c r="H632" s="157">
        <v>25.893999999999998</v>
      </c>
      <c r="I632" s="158"/>
      <c r="L632" s="154"/>
      <c r="M632" s="159"/>
      <c r="T632" s="160"/>
      <c r="AT632" s="155" t="s">
        <v>182</v>
      </c>
      <c r="AU632" s="155" t="s">
        <v>98</v>
      </c>
      <c r="AV632" s="12" t="s">
        <v>98</v>
      </c>
      <c r="AW632" s="12" t="s">
        <v>40</v>
      </c>
      <c r="AX632" s="12" t="s">
        <v>85</v>
      </c>
      <c r="AY632" s="155" t="s">
        <v>171</v>
      </c>
    </row>
    <row r="633" spans="2:51" s="15" customFormat="1">
      <c r="B633" s="188"/>
      <c r="D633" s="150" t="s">
        <v>182</v>
      </c>
      <c r="E633" s="189" t="s">
        <v>1</v>
      </c>
      <c r="F633" s="190" t="s">
        <v>808</v>
      </c>
      <c r="H633" s="191">
        <v>108.07</v>
      </c>
      <c r="I633" s="192"/>
      <c r="L633" s="188"/>
      <c r="M633" s="193"/>
      <c r="T633" s="194"/>
      <c r="AT633" s="189" t="s">
        <v>182</v>
      </c>
      <c r="AU633" s="189" t="s">
        <v>98</v>
      </c>
      <c r="AV633" s="15" t="s">
        <v>190</v>
      </c>
      <c r="AW633" s="15" t="s">
        <v>40</v>
      </c>
      <c r="AX633" s="15" t="s">
        <v>85</v>
      </c>
      <c r="AY633" s="189" t="s">
        <v>171</v>
      </c>
    </row>
    <row r="634" spans="2:51" s="14" customFormat="1">
      <c r="B634" s="182"/>
      <c r="D634" s="150" t="s">
        <v>182</v>
      </c>
      <c r="E634" s="183" t="s">
        <v>1</v>
      </c>
      <c r="F634" s="184" t="s">
        <v>950</v>
      </c>
      <c r="H634" s="183" t="s">
        <v>1</v>
      </c>
      <c r="I634" s="185"/>
      <c r="L634" s="182"/>
      <c r="M634" s="186"/>
      <c r="T634" s="187"/>
      <c r="AT634" s="183" t="s">
        <v>182</v>
      </c>
      <c r="AU634" s="183" t="s">
        <v>98</v>
      </c>
      <c r="AV634" s="14" t="s">
        <v>92</v>
      </c>
      <c r="AW634" s="14" t="s">
        <v>40</v>
      </c>
      <c r="AX634" s="14" t="s">
        <v>85</v>
      </c>
      <c r="AY634" s="183" t="s">
        <v>171</v>
      </c>
    </row>
    <row r="635" spans="2:51" s="12" customFormat="1" ht="20.399999999999999">
      <c r="B635" s="154"/>
      <c r="D635" s="150" t="s">
        <v>182</v>
      </c>
      <c r="E635" s="155" t="s">
        <v>1</v>
      </c>
      <c r="F635" s="156" t="s">
        <v>1111</v>
      </c>
      <c r="H635" s="157">
        <v>17.213999999999999</v>
      </c>
      <c r="I635" s="158"/>
      <c r="L635" s="154"/>
      <c r="M635" s="159"/>
      <c r="T635" s="160"/>
      <c r="AT635" s="155" t="s">
        <v>182</v>
      </c>
      <c r="AU635" s="155" t="s">
        <v>98</v>
      </c>
      <c r="AV635" s="12" t="s">
        <v>98</v>
      </c>
      <c r="AW635" s="12" t="s">
        <v>40</v>
      </c>
      <c r="AX635" s="12" t="s">
        <v>85</v>
      </c>
      <c r="AY635" s="155" t="s">
        <v>171</v>
      </c>
    </row>
    <row r="636" spans="2:51" s="12" customFormat="1" ht="20.399999999999999">
      <c r="B636" s="154"/>
      <c r="D636" s="150" t="s">
        <v>182</v>
      </c>
      <c r="E636" s="155" t="s">
        <v>1</v>
      </c>
      <c r="F636" s="156" t="s">
        <v>1112</v>
      </c>
      <c r="H636" s="157">
        <v>33.75</v>
      </c>
      <c r="I636" s="158"/>
      <c r="L636" s="154"/>
      <c r="M636" s="159"/>
      <c r="T636" s="160"/>
      <c r="AT636" s="155" t="s">
        <v>182</v>
      </c>
      <c r="AU636" s="155" t="s">
        <v>98</v>
      </c>
      <c r="AV636" s="12" t="s">
        <v>98</v>
      </c>
      <c r="AW636" s="12" t="s">
        <v>40</v>
      </c>
      <c r="AX636" s="12" t="s">
        <v>85</v>
      </c>
      <c r="AY636" s="155" t="s">
        <v>171</v>
      </c>
    </row>
    <row r="637" spans="2:51" s="15" customFormat="1">
      <c r="B637" s="188"/>
      <c r="D637" s="150" t="s">
        <v>182</v>
      </c>
      <c r="E637" s="189" t="s">
        <v>1</v>
      </c>
      <c r="F637" s="190" t="s">
        <v>808</v>
      </c>
      <c r="H637" s="191">
        <v>50.963999999999999</v>
      </c>
      <c r="I637" s="192"/>
      <c r="L637" s="188"/>
      <c r="M637" s="193"/>
      <c r="T637" s="194"/>
      <c r="AT637" s="189" t="s">
        <v>182</v>
      </c>
      <c r="AU637" s="189" t="s">
        <v>98</v>
      </c>
      <c r="AV637" s="15" t="s">
        <v>190</v>
      </c>
      <c r="AW637" s="15" t="s">
        <v>40</v>
      </c>
      <c r="AX637" s="15" t="s">
        <v>85</v>
      </c>
      <c r="AY637" s="189" t="s">
        <v>171</v>
      </c>
    </row>
    <row r="638" spans="2:51" s="14" customFormat="1">
      <c r="B638" s="182"/>
      <c r="D638" s="150" t="s">
        <v>182</v>
      </c>
      <c r="E638" s="183" t="s">
        <v>1</v>
      </c>
      <c r="F638" s="184" t="s">
        <v>953</v>
      </c>
      <c r="H638" s="183" t="s">
        <v>1</v>
      </c>
      <c r="I638" s="185"/>
      <c r="L638" s="182"/>
      <c r="M638" s="186"/>
      <c r="T638" s="187"/>
      <c r="AT638" s="183" t="s">
        <v>182</v>
      </c>
      <c r="AU638" s="183" t="s">
        <v>98</v>
      </c>
      <c r="AV638" s="14" t="s">
        <v>92</v>
      </c>
      <c r="AW638" s="14" t="s">
        <v>40</v>
      </c>
      <c r="AX638" s="14" t="s">
        <v>85</v>
      </c>
      <c r="AY638" s="183" t="s">
        <v>171</v>
      </c>
    </row>
    <row r="639" spans="2:51" s="12" customFormat="1" ht="20.399999999999999">
      <c r="B639" s="154"/>
      <c r="D639" s="150" t="s">
        <v>182</v>
      </c>
      <c r="E639" s="155" t="s">
        <v>1</v>
      </c>
      <c r="F639" s="156" t="s">
        <v>1113</v>
      </c>
      <c r="H639" s="157">
        <v>58.14</v>
      </c>
      <c r="I639" s="158"/>
      <c r="L639" s="154"/>
      <c r="M639" s="159"/>
      <c r="T639" s="160"/>
      <c r="AT639" s="155" t="s">
        <v>182</v>
      </c>
      <c r="AU639" s="155" t="s">
        <v>98</v>
      </c>
      <c r="AV639" s="12" t="s">
        <v>98</v>
      </c>
      <c r="AW639" s="12" t="s">
        <v>40</v>
      </c>
      <c r="AX639" s="12" t="s">
        <v>85</v>
      </c>
      <c r="AY639" s="155" t="s">
        <v>171</v>
      </c>
    </row>
    <row r="640" spans="2:51" s="12" customFormat="1" ht="20.399999999999999">
      <c r="B640" s="154"/>
      <c r="D640" s="150" t="s">
        <v>182</v>
      </c>
      <c r="E640" s="155" t="s">
        <v>1</v>
      </c>
      <c r="F640" s="156" t="s">
        <v>1114</v>
      </c>
      <c r="H640" s="157">
        <v>69.3</v>
      </c>
      <c r="I640" s="158"/>
      <c r="L640" s="154"/>
      <c r="M640" s="159"/>
      <c r="T640" s="160"/>
      <c r="AT640" s="155" t="s">
        <v>182</v>
      </c>
      <c r="AU640" s="155" t="s">
        <v>98</v>
      </c>
      <c r="AV640" s="12" t="s">
        <v>98</v>
      </c>
      <c r="AW640" s="12" t="s">
        <v>40</v>
      </c>
      <c r="AX640" s="12" t="s">
        <v>85</v>
      </c>
      <c r="AY640" s="155" t="s">
        <v>171</v>
      </c>
    </row>
    <row r="641" spans="2:51" s="12" customFormat="1" ht="20.399999999999999">
      <c r="B641" s="154"/>
      <c r="D641" s="150" t="s">
        <v>182</v>
      </c>
      <c r="E641" s="155" t="s">
        <v>1</v>
      </c>
      <c r="F641" s="156" t="s">
        <v>1115</v>
      </c>
      <c r="H641" s="157">
        <v>17.440999999999999</v>
      </c>
      <c r="I641" s="158"/>
      <c r="L641" s="154"/>
      <c r="M641" s="159"/>
      <c r="T641" s="160"/>
      <c r="AT641" s="155" t="s">
        <v>182</v>
      </c>
      <c r="AU641" s="155" t="s">
        <v>98</v>
      </c>
      <c r="AV641" s="12" t="s">
        <v>98</v>
      </c>
      <c r="AW641" s="12" t="s">
        <v>40</v>
      </c>
      <c r="AX641" s="12" t="s">
        <v>85</v>
      </c>
      <c r="AY641" s="155" t="s">
        <v>171</v>
      </c>
    </row>
    <row r="642" spans="2:51" s="15" customFormat="1">
      <c r="B642" s="188"/>
      <c r="D642" s="150" t="s">
        <v>182</v>
      </c>
      <c r="E642" s="189" t="s">
        <v>1</v>
      </c>
      <c r="F642" s="190" t="s">
        <v>808</v>
      </c>
      <c r="H642" s="191">
        <v>144.881</v>
      </c>
      <c r="I642" s="192"/>
      <c r="L642" s="188"/>
      <c r="M642" s="193"/>
      <c r="T642" s="194"/>
      <c r="AT642" s="189" t="s">
        <v>182</v>
      </c>
      <c r="AU642" s="189" t="s">
        <v>98</v>
      </c>
      <c r="AV642" s="15" t="s">
        <v>190</v>
      </c>
      <c r="AW642" s="15" t="s">
        <v>40</v>
      </c>
      <c r="AX642" s="15" t="s">
        <v>85</v>
      </c>
      <c r="AY642" s="189" t="s">
        <v>171</v>
      </c>
    </row>
    <row r="643" spans="2:51" s="12" customFormat="1">
      <c r="B643" s="154"/>
      <c r="D643" s="150" t="s">
        <v>182</v>
      </c>
      <c r="E643" s="155" t="s">
        <v>1</v>
      </c>
      <c r="F643" s="156" t="s">
        <v>1116</v>
      </c>
      <c r="H643" s="157">
        <v>685.44</v>
      </c>
      <c r="I643" s="158"/>
      <c r="L643" s="154"/>
      <c r="M643" s="159"/>
      <c r="T643" s="160"/>
      <c r="AT643" s="155" t="s">
        <v>182</v>
      </c>
      <c r="AU643" s="155" t="s">
        <v>98</v>
      </c>
      <c r="AV643" s="12" t="s">
        <v>98</v>
      </c>
      <c r="AW643" s="12" t="s">
        <v>40</v>
      </c>
      <c r="AX643" s="12" t="s">
        <v>85</v>
      </c>
      <c r="AY643" s="155" t="s">
        <v>171</v>
      </c>
    </row>
    <row r="644" spans="2:51" s="12" customFormat="1">
      <c r="B644" s="154"/>
      <c r="D644" s="150" t="s">
        <v>182</v>
      </c>
      <c r="E644" s="155" t="s">
        <v>1</v>
      </c>
      <c r="F644" s="156" t="s">
        <v>1117</v>
      </c>
      <c r="H644" s="157">
        <v>20.399999999999999</v>
      </c>
      <c r="I644" s="158"/>
      <c r="L644" s="154"/>
      <c r="M644" s="159"/>
      <c r="T644" s="160"/>
      <c r="AT644" s="155" t="s">
        <v>182</v>
      </c>
      <c r="AU644" s="155" t="s">
        <v>98</v>
      </c>
      <c r="AV644" s="12" t="s">
        <v>98</v>
      </c>
      <c r="AW644" s="12" t="s">
        <v>40</v>
      </c>
      <c r="AX644" s="12" t="s">
        <v>85</v>
      </c>
      <c r="AY644" s="155" t="s">
        <v>171</v>
      </c>
    </row>
    <row r="645" spans="2:51" s="15" customFormat="1">
      <c r="B645" s="188"/>
      <c r="D645" s="150" t="s">
        <v>182</v>
      </c>
      <c r="E645" s="189" t="s">
        <v>1</v>
      </c>
      <c r="F645" s="190" t="s">
        <v>808</v>
      </c>
      <c r="H645" s="191">
        <v>705.84</v>
      </c>
      <c r="I645" s="192"/>
      <c r="L645" s="188"/>
      <c r="M645" s="193"/>
      <c r="T645" s="194"/>
      <c r="AT645" s="189" t="s">
        <v>182</v>
      </c>
      <c r="AU645" s="189" t="s">
        <v>98</v>
      </c>
      <c r="AV645" s="15" t="s">
        <v>190</v>
      </c>
      <c r="AW645" s="15" t="s">
        <v>40</v>
      </c>
      <c r="AX645" s="15" t="s">
        <v>85</v>
      </c>
      <c r="AY645" s="189" t="s">
        <v>171</v>
      </c>
    </row>
    <row r="646" spans="2:51" s="14" customFormat="1">
      <c r="B646" s="182"/>
      <c r="D646" s="150" t="s">
        <v>182</v>
      </c>
      <c r="E646" s="183" t="s">
        <v>1</v>
      </c>
      <c r="F646" s="184" t="s">
        <v>993</v>
      </c>
      <c r="H646" s="183" t="s">
        <v>1</v>
      </c>
      <c r="I646" s="185"/>
      <c r="L646" s="182"/>
      <c r="M646" s="186"/>
      <c r="T646" s="187"/>
      <c r="AT646" s="183" t="s">
        <v>182</v>
      </c>
      <c r="AU646" s="183" t="s">
        <v>98</v>
      </c>
      <c r="AV646" s="14" t="s">
        <v>92</v>
      </c>
      <c r="AW646" s="14" t="s">
        <v>40</v>
      </c>
      <c r="AX646" s="14" t="s">
        <v>85</v>
      </c>
      <c r="AY646" s="183" t="s">
        <v>171</v>
      </c>
    </row>
    <row r="647" spans="2:51" s="12" customFormat="1">
      <c r="B647" s="154"/>
      <c r="D647" s="150" t="s">
        <v>182</v>
      </c>
      <c r="E647" s="155" t="s">
        <v>1</v>
      </c>
      <c r="F647" s="156" t="s">
        <v>1118</v>
      </c>
      <c r="H647" s="157">
        <v>5.13</v>
      </c>
      <c r="I647" s="158"/>
      <c r="L647" s="154"/>
      <c r="M647" s="159"/>
      <c r="T647" s="160"/>
      <c r="AT647" s="155" t="s">
        <v>182</v>
      </c>
      <c r="AU647" s="155" t="s">
        <v>98</v>
      </c>
      <c r="AV647" s="12" t="s">
        <v>98</v>
      </c>
      <c r="AW647" s="12" t="s">
        <v>40</v>
      </c>
      <c r="AX647" s="12" t="s">
        <v>85</v>
      </c>
      <c r="AY647" s="155" t="s">
        <v>171</v>
      </c>
    </row>
    <row r="648" spans="2:51" s="12" customFormat="1">
      <c r="B648" s="154"/>
      <c r="D648" s="150" t="s">
        <v>182</v>
      </c>
      <c r="E648" s="155" t="s">
        <v>1</v>
      </c>
      <c r="F648" s="156" t="s">
        <v>1119</v>
      </c>
      <c r="H648" s="157">
        <v>6.4219999999999997</v>
      </c>
      <c r="I648" s="158"/>
      <c r="L648" s="154"/>
      <c r="M648" s="159"/>
      <c r="T648" s="160"/>
      <c r="AT648" s="155" t="s">
        <v>182</v>
      </c>
      <c r="AU648" s="155" t="s">
        <v>98</v>
      </c>
      <c r="AV648" s="12" t="s">
        <v>98</v>
      </c>
      <c r="AW648" s="12" t="s">
        <v>40</v>
      </c>
      <c r="AX648" s="12" t="s">
        <v>85</v>
      </c>
      <c r="AY648" s="155" t="s">
        <v>171</v>
      </c>
    </row>
    <row r="649" spans="2:51" s="12" customFormat="1">
      <c r="B649" s="154"/>
      <c r="D649" s="150" t="s">
        <v>182</v>
      </c>
      <c r="E649" s="155" t="s">
        <v>1</v>
      </c>
      <c r="F649" s="156" t="s">
        <v>1120</v>
      </c>
      <c r="H649" s="157">
        <v>7.1440000000000001</v>
      </c>
      <c r="I649" s="158"/>
      <c r="L649" s="154"/>
      <c r="M649" s="159"/>
      <c r="T649" s="160"/>
      <c r="AT649" s="155" t="s">
        <v>182</v>
      </c>
      <c r="AU649" s="155" t="s">
        <v>98</v>
      </c>
      <c r="AV649" s="12" t="s">
        <v>98</v>
      </c>
      <c r="AW649" s="12" t="s">
        <v>40</v>
      </c>
      <c r="AX649" s="12" t="s">
        <v>85</v>
      </c>
      <c r="AY649" s="155" t="s">
        <v>171</v>
      </c>
    </row>
    <row r="650" spans="2:51" s="12" customFormat="1">
      <c r="B650" s="154"/>
      <c r="D650" s="150" t="s">
        <v>182</v>
      </c>
      <c r="E650" s="155" t="s">
        <v>1</v>
      </c>
      <c r="F650" s="156" t="s">
        <v>1121</v>
      </c>
      <c r="H650" s="157">
        <v>6.46</v>
      </c>
      <c r="I650" s="158"/>
      <c r="L650" s="154"/>
      <c r="M650" s="159"/>
      <c r="T650" s="160"/>
      <c r="AT650" s="155" t="s">
        <v>182</v>
      </c>
      <c r="AU650" s="155" t="s">
        <v>98</v>
      </c>
      <c r="AV650" s="12" t="s">
        <v>98</v>
      </c>
      <c r="AW650" s="12" t="s">
        <v>40</v>
      </c>
      <c r="AX650" s="12" t="s">
        <v>85</v>
      </c>
      <c r="AY650" s="155" t="s">
        <v>171</v>
      </c>
    </row>
    <row r="651" spans="2:51" s="15" customFormat="1">
      <c r="B651" s="188"/>
      <c r="D651" s="150" t="s">
        <v>182</v>
      </c>
      <c r="E651" s="189" t="s">
        <v>1</v>
      </c>
      <c r="F651" s="190" t="s">
        <v>808</v>
      </c>
      <c r="H651" s="191">
        <v>25.155999999999999</v>
      </c>
      <c r="I651" s="192"/>
      <c r="L651" s="188"/>
      <c r="M651" s="193"/>
      <c r="T651" s="194"/>
      <c r="AT651" s="189" t="s">
        <v>182</v>
      </c>
      <c r="AU651" s="189" t="s">
        <v>98</v>
      </c>
      <c r="AV651" s="15" t="s">
        <v>190</v>
      </c>
      <c r="AW651" s="15" t="s">
        <v>40</v>
      </c>
      <c r="AX651" s="15" t="s">
        <v>85</v>
      </c>
      <c r="AY651" s="189" t="s">
        <v>171</v>
      </c>
    </row>
    <row r="652" spans="2:51" s="14" customFormat="1">
      <c r="B652" s="182"/>
      <c r="D652" s="150" t="s">
        <v>182</v>
      </c>
      <c r="E652" s="183" t="s">
        <v>1</v>
      </c>
      <c r="F652" s="184" t="s">
        <v>1003</v>
      </c>
      <c r="H652" s="183" t="s">
        <v>1</v>
      </c>
      <c r="I652" s="185"/>
      <c r="L652" s="182"/>
      <c r="M652" s="186"/>
      <c r="T652" s="187"/>
      <c r="AT652" s="183" t="s">
        <v>182</v>
      </c>
      <c r="AU652" s="183" t="s">
        <v>98</v>
      </c>
      <c r="AV652" s="14" t="s">
        <v>92</v>
      </c>
      <c r="AW652" s="14" t="s">
        <v>40</v>
      </c>
      <c r="AX652" s="14" t="s">
        <v>85</v>
      </c>
      <c r="AY652" s="183" t="s">
        <v>171</v>
      </c>
    </row>
    <row r="653" spans="2:51" s="12" customFormat="1">
      <c r="B653" s="154"/>
      <c r="D653" s="150" t="s">
        <v>182</v>
      </c>
      <c r="E653" s="155" t="s">
        <v>1</v>
      </c>
      <c r="F653" s="156" t="s">
        <v>1122</v>
      </c>
      <c r="H653" s="157">
        <v>27</v>
      </c>
      <c r="I653" s="158"/>
      <c r="L653" s="154"/>
      <c r="M653" s="159"/>
      <c r="T653" s="160"/>
      <c r="AT653" s="155" t="s">
        <v>182</v>
      </c>
      <c r="AU653" s="155" t="s">
        <v>98</v>
      </c>
      <c r="AV653" s="12" t="s">
        <v>98</v>
      </c>
      <c r="AW653" s="12" t="s">
        <v>40</v>
      </c>
      <c r="AX653" s="12" t="s">
        <v>85</v>
      </c>
      <c r="AY653" s="155" t="s">
        <v>171</v>
      </c>
    </row>
    <row r="654" spans="2:51" s="15" customFormat="1">
      <c r="B654" s="188"/>
      <c r="D654" s="150" t="s">
        <v>182</v>
      </c>
      <c r="E654" s="189" t="s">
        <v>1</v>
      </c>
      <c r="F654" s="190" t="s">
        <v>808</v>
      </c>
      <c r="H654" s="191">
        <v>27</v>
      </c>
      <c r="I654" s="192"/>
      <c r="L654" s="188"/>
      <c r="M654" s="193"/>
      <c r="T654" s="194"/>
      <c r="AT654" s="189" t="s">
        <v>182</v>
      </c>
      <c r="AU654" s="189" t="s">
        <v>98</v>
      </c>
      <c r="AV654" s="15" t="s">
        <v>190</v>
      </c>
      <c r="AW654" s="15" t="s">
        <v>40</v>
      </c>
      <c r="AX654" s="15" t="s">
        <v>85</v>
      </c>
      <c r="AY654" s="189" t="s">
        <v>171</v>
      </c>
    </row>
    <row r="655" spans="2:51" s="14" customFormat="1">
      <c r="B655" s="182"/>
      <c r="D655" s="150" t="s">
        <v>182</v>
      </c>
      <c r="E655" s="183" t="s">
        <v>1</v>
      </c>
      <c r="F655" s="184" t="s">
        <v>1005</v>
      </c>
      <c r="H655" s="183" t="s">
        <v>1</v>
      </c>
      <c r="I655" s="185"/>
      <c r="L655" s="182"/>
      <c r="M655" s="186"/>
      <c r="T655" s="187"/>
      <c r="AT655" s="183" t="s">
        <v>182</v>
      </c>
      <c r="AU655" s="183" t="s">
        <v>98</v>
      </c>
      <c r="AV655" s="14" t="s">
        <v>92</v>
      </c>
      <c r="AW655" s="14" t="s">
        <v>40</v>
      </c>
      <c r="AX655" s="14" t="s">
        <v>85</v>
      </c>
      <c r="AY655" s="183" t="s">
        <v>171</v>
      </c>
    </row>
    <row r="656" spans="2:51" s="12" customFormat="1">
      <c r="B656" s="154"/>
      <c r="D656" s="150" t="s">
        <v>182</v>
      </c>
      <c r="E656" s="155" t="s">
        <v>1</v>
      </c>
      <c r="F656" s="156" t="s">
        <v>1123</v>
      </c>
      <c r="H656" s="157">
        <v>4.8</v>
      </c>
      <c r="I656" s="158"/>
      <c r="L656" s="154"/>
      <c r="M656" s="159"/>
      <c r="T656" s="160"/>
      <c r="AT656" s="155" t="s">
        <v>182</v>
      </c>
      <c r="AU656" s="155" t="s">
        <v>98</v>
      </c>
      <c r="AV656" s="12" t="s">
        <v>98</v>
      </c>
      <c r="AW656" s="12" t="s">
        <v>40</v>
      </c>
      <c r="AX656" s="12" t="s">
        <v>85</v>
      </c>
      <c r="AY656" s="155" t="s">
        <v>171</v>
      </c>
    </row>
    <row r="657" spans="2:51" s="12" customFormat="1">
      <c r="B657" s="154"/>
      <c r="D657" s="150" t="s">
        <v>182</v>
      </c>
      <c r="E657" s="155" t="s">
        <v>1</v>
      </c>
      <c r="F657" s="156" t="s">
        <v>1124</v>
      </c>
      <c r="H657" s="157">
        <v>2.56</v>
      </c>
      <c r="I657" s="158"/>
      <c r="L657" s="154"/>
      <c r="M657" s="159"/>
      <c r="T657" s="160"/>
      <c r="AT657" s="155" t="s">
        <v>182</v>
      </c>
      <c r="AU657" s="155" t="s">
        <v>98</v>
      </c>
      <c r="AV657" s="12" t="s">
        <v>98</v>
      </c>
      <c r="AW657" s="12" t="s">
        <v>40</v>
      </c>
      <c r="AX657" s="12" t="s">
        <v>85</v>
      </c>
      <c r="AY657" s="155" t="s">
        <v>171</v>
      </c>
    </row>
    <row r="658" spans="2:51" s="12" customFormat="1">
      <c r="B658" s="154"/>
      <c r="D658" s="150" t="s">
        <v>182</v>
      </c>
      <c r="E658" s="155" t="s">
        <v>1</v>
      </c>
      <c r="F658" s="156" t="s">
        <v>1125</v>
      </c>
      <c r="H658" s="157">
        <v>2.56</v>
      </c>
      <c r="I658" s="158"/>
      <c r="L658" s="154"/>
      <c r="M658" s="159"/>
      <c r="T658" s="160"/>
      <c r="AT658" s="155" t="s">
        <v>182</v>
      </c>
      <c r="AU658" s="155" t="s">
        <v>98</v>
      </c>
      <c r="AV658" s="12" t="s">
        <v>98</v>
      </c>
      <c r="AW658" s="12" t="s">
        <v>40</v>
      </c>
      <c r="AX658" s="12" t="s">
        <v>85</v>
      </c>
      <c r="AY658" s="155" t="s">
        <v>171</v>
      </c>
    </row>
    <row r="659" spans="2:51" s="12" customFormat="1">
      <c r="B659" s="154"/>
      <c r="D659" s="150" t="s">
        <v>182</v>
      </c>
      <c r="E659" s="155" t="s">
        <v>1</v>
      </c>
      <c r="F659" s="156" t="s">
        <v>1126</v>
      </c>
      <c r="H659" s="157">
        <v>2.56</v>
      </c>
      <c r="I659" s="158"/>
      <c r="L659" s="154"/>
      <c r="M659" s="159"/>
      <c r="T659" s="160"/>
      <c r="AT659" s="155" t="s">
        <v>182</v>
      </c>
      <c r="AU659" s="155" t="s">
        <v>98</v>
      </c>
      <c r="AV659" s="12" t="s">
        <v>98</v>
      </c>
      <c r="AW659" s="12" t="s">
        <v>40</v>
      </c>
      <c r="AX659" s="12" t="s">
        <v>85</v>
      </c>
      <c r="AY659" s="155" t="s">
        <v>171</v>
      </c>
    </row>
    <row r="660" spans="2:51" s="12" customFormat="1">
      <c r="B660" s="154"/>
      <c r="D660" s="150" t="s">
        <v>182</v>
      </c>
      <c r="E660" s="155" t="s">
        <v>1</v>
      </c>
      <c r="F660" s="156" t="s">
        <v>1127</v>
      </c>
      <c r="H660" s="157">
        <v>4.8</v>
      </c>
      <c r="I660" s="158"/>
      <c r="L660" s="154"/>
      <c r="M660" s="159"/>
      <c r="T660" s="160"/>
      <c r="AT660" s="155" t="s">
        <v>182</v>
      </c>
      <c r="AU660" s="155" t="s">
        <v>98</v>
      </c>
      <c r="AV660" s="12" t="s">
        <v>98</v>
      </c>
      <c r="AW660" s="12" t="s">
        <v>40</v>
      </c>
      <c r="AX660" s="12" t="s">
        <v>85</v>
      </c>
      <c r="AY660" s="155" t="s">
        <v>171</v>
      </c>
    </row>
    <row r="661" spans="2:51" s="12" customFormat="1">
      <c r="B661" s="154"/>
      <c r="D661" s="150" t="s">
        <v>182</v>
      </c>
      <c r="E661" s="155" t="s">
        <v>1</v>
      </c>
      <c r="F661" s="156" t="s">
        <v>1128</v>
      </c>
      <c r="H661" s="157">
        <v>4.8</v>
      </c>
      <c r="I661" s="158"/>
      <c r="L661" s="154"/>
      <c r="M661" s="159"/>
      <c r="T661" s="160"/>
      <c r="AT661" s="155" t="s">
        <v>182</v>
      </c>
      <c r="AU661" s="155" t="s">
        <v>98</v>
      </c>
      <c r="AV661" s="12" t="s">
        <v>98</v>
      </c>
      <c r="AW661" s="12" t="s">
        <v>40</v>
      </c>
      <c r="AX661" s="12" t="s">
        <v>85</v>
      </c>
      <c r="AY661" s="155" t="s">
        <v>171</v>
      </c>
    </row>
    <row r="662" spans="2:51" s="12" customFormat="1">
      <c r="B662" s="154"/>
      <c r="D662" s="150" t="s">
        <v>182</v>
      </c>
      <c r="E662" s="155" t="s">
        <v>1</v>
      </c>
      <c r="F662" s="156" t="s">
        <v>1129</v>
      </c>
      <c r="H662" s="157">
        <v>2.56</v>
      </c>
      <c r="I662" s="158"/>
      <c r="L662" s="154"/>
      <c r="M662" s="159"/>
      <c r="T662" s="160"/>
      <c r="AT662" s="155" t="s">
        <v>182</v>
      </c>
      <c r="AU662" s="155" t="s">
        <v>98</v>
      </c>
      <c r="AV662" s="12" t="s">
        <v>98</v>
      </c>
      <c r="AW662" s="12" t="s">
        <v>40</v>
      </c>
      <c r="AX662" s="12" t="s">
        <v>85</v>
      </c>
      <c r="AY662" s="155" t="s">
        <v>171</v>
      </c>
    </row>
    <row r="663" spans="2:51" s="12" customFormat="1">
      <c r="B663" s="154"/>
      <c r="D663" s="150" t="s">
        <v>182</v>
      </c>
      <c r="E663" s="155" t="s">
        <v>1</v>
      </c>
      <c r="F663" s="156" t="s">
        <v>1130</v>
      </c>
      <c r="H663" s="157">
        <v>2.56</v>
      </c>
      <c r="I663" s="158"/>
      <c r="L663" s="154"/>
      <c r="M663" s="159"/>
      <c r="T663" s="160"/>
      <c r="AT663" s="155" t="s">
        <v>182</v>
      </c>
      <c r="AU663" s="155" t="s">
        <v>98</v>
      </c>
      <c r="AV663" s="12" t="s">
        <v>98</v>
      </c>
      <c r="AW663" s="12" t="s">
        <v>40</v>
      </c>
      <c r="AX663" s="12" t="s">
        <v>85</v>
      </c>
      <c r="AY663" s="155" t="s">
        <v>171</v>
      </c>
    </row>
    <row r="664" spans="2:51" s="12" customFormat="1">
      <c r="B664" s="154"/>
      <c r="D664" s="150" t="s">
        <v>182</v>
      </c>
      <c r="E664" s="155" t="s">
        <v>1</v>
      </c>
      <c r="F664" s="156" t="s">
        <v>1131</v>
      </c>
      <c r="H664" s="157">
        <v>4.8</v>
      </c>
      <c r="I664" s="158"/>
      <c r="L664" s="154"/>
      <c r="M664" s="159"/>
      <c r="T664" s="160"/>
      <c r="AT664" s="155" t="s">
        <v>182</v>
      </c>
      <c r="AU664" s="155" t="s">
        <v>98</v>
      </c>
      <c r="AV664" s="12" t="s">
        <v>98</v>
      </c>
      <c r="AW664" s="12" t="s">
        <v>40</v>
      </c>
      <c r="AX664" s="12" t="s">
        <v>85</v>
      </c>
      <c r="AY664" s="155" t="s">
        <v>171</v>
      </c>
    </row>
    <row r="665" spans="2:51" s="12" customFormat="1">
      <c r="B665" s="154"/>
      <c r="D665" s="150" t="s">
        <v>182</v>
      </c>
      <c r="E665" s="155" t="s">
        <v>1</v>
      </c>
      <c r="F665" s="156" t="s">
        <v>1132</v>
      </c>
      <c r="H665" s="157">
        <v>4.8</v>
      </c>
      <c r="I665" s="158"/>
      <c r="L665" s="154"/>
      <c r="M665" s="159"/>
      <c r="T665" s="160"/>
      <c r="AT665" s="155" t="s">
        <v>182</v>
      </c>
      <c r="AU665" s="155" t="s">
        <v>98</v>
      </c>
      <c r="AV665" s="12" t="s">
        <v>98</v>
      </c>
      <c r="AW665" s="12" t="s">
        <v>40</v>
      </c>
      <c r="AX665" s="12" t="s">
        <v>85</v>
      </c>
      <c r="AY665" s="155" t="s">
        <v>171</v>
      </c>
    </row>
    <row r="666" spans="2:51" s="12" customFormat="1">
      <c r="B666" s="154"/>
      <c r="D666" s="150" t="s">
        <v>182</v>
      </c>
      <c r="E666" s="155" t="s">
        <v>1</v>
      </c>
      <c r="F666" s="156" t="s">
        <v>1133</v>
      </c>
      <c r="H666" s="157">
        <v>2.56</v>
      </c>
      <c r="I666" s="158"/>
      <c r="L666" s="154"/>
      <c r="M666" s="159"/>
      <c r="T666" s="160"/>
      <c r="AT666" s="155" t="s">
        <v>182</v>
      </c>
      <c r="AU666" s="155" t="s">
        <v>98</v>
      </c>
      <c r="AV666" s="12" t="s">
        <v>98</v>
      </c>
      <c r="AW666" s="12" t="s">
        <v>40</v>
      </c>
      <c r="AX666" s="12" t="s">
        <v>85</v>
      </c>
      <c r="AY666" s="155" t="s">
        <v>171</v>
      </c>
    </row>
    <row r="667" spans="2:51" s="12" customFormat="1">
      <c r="B667" s="154"/>
      <c r="D667" s="150" t="s">
        <v>182</v>
      </c>
      <c r="E667" s="155" t="s">
        <v>1</v>
      </c>
      <c r="F667" s="156" t="s">
        <v>1134</v>
      </c>
      <c r="H667" s="157">
        <v>2.56</v>
      </c>
      <c r="I667" s="158"/>
      <c r="L667" s="154"/>
      <c r="M667" s="159"/>
      <c r="T667" s="160"/>
      <c r="AT667" s="155" t="s">
        <v>182</v>
      </c>
      <c r="AU667" s="155" t="s">
        <v>98</v>
      </c>
      <c r="AV667" s="12" t="s">
        <v>98</v>
      </c>
      <c r="AW667" s="12" t="s">
        <v>40</v>
      </c>
      <c r="AX667" s="12" t="s">
        <v>85</v>
      </c>
      <c r="AY667" s="155" t="s">
        <v>171</v>
      </c>
    </row>
    <row r="668" spans="2:51" s="12" customFormat="1">
      <c r="B668" s="154"/>
      <c r="D668" s="150" t="s">
        <v>182</v>
      </c>
      <c r="E668" s="155" t="s">
        <v>1</v>
      </c>
      <c r="F668" s="156" t="s">
        <v>1135</v>
      </c>
      <c r="H668" s="157">
        <v>2.56</v>
      </c>
      <c r="I668" s="158"/>
      <c r="L668" s="154"/>
      <c r="M668" s="159"/>
      <c r="T668" s="160"/>
      <c r="AT668" s="155" t="s">
        <v>182</v>
      </c>
      <c r="AU668" s="155" t="s">
        <v>98</v>
      </c>
      <c r="AV668" s="12" t="s">
        <v>98</v>
      </c>
      <c r="AW668" s="12" t="s">
        <v>40</v>
      </c>
      <c r="AX668" s="12" t="s">
        <v>85</v>
      </c>
      <c r="AY668" s="155" t="s">
        <v>171</v>
      </c>
    </row>
    <row r="669" spans="2:51" s="12" customFormat="1">
      <c r="B669" s="154"/>
      <c r="D669" s="150" t="s">
        <v>182</v>
      </c>
      <c r="E669" s="155" t="s">
        <v>1</v>
      </c>
      <c r="F669" s="156" t="s">
        <v>1136</v>
      </c>
      <c r="H669" s="157">
        <v>4.8</v>
      </c>
      <c r="I669" s="158"/>
      <c r="L669" s="154"/>
      <c r="M669" s="159"/>
      <c r="T669" s="160"/>
      <c r="AT669" s="155" t="s">
        <v>182</v>
      </c>
      <c r="AU669" s="155" t="s">
        <v>98</v>
      </c>
      <c r="AV669" s="12" t="s">
        <v>98</v>
      </c>
      <c r="AW669" s="12" t="s">
        <v>40</v>
      </c>
      <c r="AX669" s="12" t="s">
        <v>85</v>
      </c>
      <c r="AY669" s="155" t="s">
        <v>171</v>
      </c>
    </row>
    <row r="670" spans="2:51" s="12" customFormat="1">
      <c r="B670" s="154"/>
      <c r="D670" s="150" t="s">
        <v>182</v>
      </c>
      <c r="E670" s="155" t="s">
        <v>1</v>
      </c>
      <c r="F670" s="156" t="s">
        <v>1137</v>
      </c>
      <c r="H670" s="157">
        <v>2.56</v>
      </c>
      <c r="I670" s="158"/>
      <c r="L670" s="154"/>
      <c r="M670" s="159"/>
      <c r="T670" s="160"/>
      <c r="AT670" s="155" t="s">
        <v>182</v>
      </c>
      <c r="AU670" s="155" t="s">
        <v>98</v>
      </c>
      <c r="AV670" s="12" t="s">
        <v>98</v>
      </c>
      <c r="AW670" s="12" t="s">
        <v>40</v>
      </c>
      <c r="AX670" s="12" t="s">
        <v>85</v>
      </c>
      <c r="AY670" s="155" t="s">
        <v>171</v>
      </c>
    </row>
    <row r="671" spans="2:51" s="12" customFormat="1">
      <c r="B671" s="154"/>
      <c r="D671" s="150" t="s">
        <v>182</v>
      </c>
      <c r="E671" s="155" t="s">
        <v>1</v>
      </c>
      <c r="F671" s="156" t="s">
        <v>1138</v>
      </c>
      <c r="H671" s="157">
        <v>2.56</v>
      </c>
      <c r="I671" s="158"/>
      <c r="L671" s="154"/>
      <c r="M671" s="159"/>
      <c r="T671" s="160"/>
      <c r="AT671" s="155" t="s">
        <v>182</v>
      </c>
      <c r="AU671" s="155" t="s">
        <v>98</v>
      </c>
      <c r="AV671" s="12" t="s">
        <v>98</v>
      </c>
      <c r="AW671" s="12" t="s">
        <v>40</v>
      </c>
      <c r="AX671" s="12" t="s">
        <v>85</v>
      </c>
      <c r="AY671" s="155" t="s">
        <v>171</v>
      </c>
    </row>
    <row r="672" spans="2:51" s="12" customFormat="1">
      <c r="B672" s="154"/>
      <c r="D672" s="150" t="s">
        <v>182</v>
      </c>
      <c r="E672" s="155" t="s">
        <v>1</v>
      </c>
      <c r="F672" s="156" t="s">
        <v>1139</v>
      </c>
      <c r="H672" s="157">
        <v>2.56</v>
      </c>
      <c r="I672" s="158"/>
      <c r="L672" s="154"/>
      <c r="M672" s="159"/>
      <c r="T672" s="160"/>
      <c r="AT672" s="155" t="s">
        <v>182</v>
      </c>
      <c r="AU672" s="155" t="s">
        <v>98</v>
      </c>
      <c r="AV672" s="12" t="s">
        <v>98</v>
      </c>
      <c r="AW672" s="12" t="s">
        <v>40</v>
      </c>
      <c r="AX672" s="12" t="s">
        <v>85</v>
      </c>
      <c r="AY672" s="155" t="s">
        <v>171</v>
      </c>
    </row>
    <row r="673" spans="2:65" s="12" customFormat="1">
      <c r="B673" s="154"/>
      <c r="D673" s="150" t="s">
        <v>182</v>
      </c>
      <c r="E673" s="155" t="s">
        <v>1</v>
      </c>
      <c r="F673" s="156" t="s">
        <v>1140</v>
      </c>
      <c r="H673" s="157">
        <v>4.8</v>
      </c>
      <c r="I673" s="158"/>
      <c r="L673" s="154"/>
      <c r="M673" s="159"/>
      <c r="T673" s="160"/>
      <c r="AT673" s="155" t="s">
        <v>182</v>
      </c>
      <c r="AU673" s="155" t="s">
        <v>98</v>
      </c>
      <c r="AV673" s="12" t="s">
        <v>98</v>
      </c>
      <c r="AW673" s="12" t="s">
        <v>40</v>
      </c>
      <c r="AX673" s="12" t="s">
        <v>85</v>
      </c>
      <c r="AY673" s="155" t="s">
        <v>171</v>
      </c>
    </row>
    <row r="674" spans="2:65" s="12" customFormat="1">
      <c r="B674" s="154"/>
      <c r="D674" s="150" t="s">
        <v>182</v>
      </c>
      <c r="E674" s="155" t="s">
        <v>1</v>
      </c>
      <c r="F674" s="156" t="s">
        <v>1141</v>
      </c>
      <c r="H674" s="157">
        <v>4.8</v>
      </c>
      <c r="I674" s="158"/>
      <c r="L674" s="154"/>
      <c r="M674" s="159"/>
      <c r="T674" s="160"/>
      <c r="AT674" s="155" t="s">
        <v>182</v>
      </c>
      <c r="AU674" s="155" t="s">
        <v>98</v>
      </c>
      <c r="AV674" s="12" t="s">
        <v>98</v>
      </c>
      <c r="AW674" s="12" t="s">
        <v>40</v>
      </c>
      <c r="AX674" s="12" t="s">
        <v>85</v>
      </c>
      <c r="AY674" s="155" t="s">
        <v>171</v>
      </c>
    </row>
    <row r="675" spans="2:65" s="12" customFormat="1">
      <c r="B675" s="154"/>
      <c r="D675" s="150" t="s">
        <v>182</v>
      </c>
      <c r="E675" s="155" t="s">
        <v>1</v>
      </c>
      <c r="F675" s="156" t="s">
        <v>1142</v>
      </c>
      <c r="H675" s="157">
        <v>2.56</v>
      </c>
      <c r="I675" s="158"/>
      <c r="L675" s="154"/>
      <c r="M675" s="159"/>
      <c r="T675" s="160"/>
      <c r="AT675" s="155" t="s">
        <v>182</v>
      </c>
      <c r="AU675" s="155" t="s">
        <v>98</v>
      </c>
      <c r="AV675" s="12" t="s">
        <v>98</v>
      </c>
      <c r="AW675" s="12" t="s">
        <v>40</v>
      </c>
      <c r="AX675" s="12" t="s">
        <v>85</v>
      </c>
      <c r="AY675" s="155" t="s">
        <v>171</v>
      </c>
    </row>
    <row r="676" spans="2:65" s="12" customFormat="1">
      <c r="B676" s="154"/>
      <c r="D676" s="150" t="s">
        <v>182</v>
      </c>
      <c r="E676" s="155" t="s">
        <v>1</v>
      </c>
      <c r="F676" s="156" t="s">
        <v>1143</v>
      </c>
      <c r="H676" s="157">
        <v>4.8</v>
      </c>
      <c r="I676" s="158"/>
      <c r="L676" s="154"/>
      <c r="M676" s="159"/>
      <c r="T676" s="160"/>
      <c r="AT676" s="155" t="s">
        <v>182</v>
      </c>
      <c r="AU676" s="155" t="s">
        <v>98</v>
      </c>
      <c r="AV676" s="12" t="s">
        <v>98</v>
      </c>
      <c r="AW676" s="12" t="s">
        <v>40</v>
      </c>
      <c r="AX676" s="12" t="s">
        <v>85</v>
      </c>
      <c r="AY676" s="155" t="s">
        <v>171</v>
      </c>
    </row>
    <row r="677" spans="2:65" s="12" customFormat="1">
      <c r="B677" s="154"/>
      <c r="D677" s="150" t="s">
        <v>182</v>
      </c>
      <c r="E677" s="155" t="s">
        <v>1</v>
      </c>
      <c r="F677" s="156" t="s">
        <v>1144</v>
      </c>
      <c r="H677" s="157">
        <v>4.8</v>
      </c>
      <c r="I677" s="158"/>
      <c r="L677" s="154"/>
      <c r="M677" s="159"/>
      <c r="T677" s="160"/>
      <c r="AT677" s="155" t="s">
        <v>182</v>
      </c>
      <c r="AU677" s="155" t="s">
        <v>98</v>
      </c>
      <c r="AV677" s="12" t="s">
        <v>98</v>
      </c>
      <c r="AW677" s="12" t="s">
        <v>40</v>
      </c>
      <c r="AX677" s="12" t="s">
        <v>85</v>
      </c>
      <c r="AY677" s="155" t="s">
        <v>171</v>
      </c>
    </row>
    <row r="678" spans="2:65" s="12" customFormat="1">
      <c r="B678" s="154"/>
      <c r="D678" s="150" t="s">
        <v>182</v>
      </c>
      <c r="E678" s="155" t="s">
        <v>1</v>
      </c>
      <c r="F678" s="156" t="s">
        <v>1145</v>
      </c>
      <c r="H678" s="157">
        <v>4.8</v>
      </c>
      <c r="I678" s="158"/>
      <c r="L678" s="154"/>
      <c r="M678" s="159"/>
      <c r="T678" s="160"/>
      <c r="AT678" s="155" t="s">
        <v>182</v>
      </c>
      <c r="AU678" s="155" t="s">
        <v>98</v>
      </c>
      <c r="AV678" s="12" t="s">
        <v>98</v>
      </c>
      <c r="AW678" s="12" t="s">
        <v>40</v>
      </c>
      <c r="AX678" s="12" t="s">
        <v>85</v>
      </c>
      <c r="AY678" s="155" t="s">
        <v>171</v>
      </c>
    </row>
    <row r="679" spans="2:65" s="12" customFormat="1">
      <c r="B679" s="154"/>
      <c r="D679" s="150" t="s">
        <v>182</v>
      </c>
      <c r="E679" s="155" t="s">
        <v>1</v>
      </c>
      <c r="F679" s="156" t="s">
        <v>1146</v>
      </c>
      <c r="H679" s="157">
        <v>4.8</v>
      </c>
      <c r="I679" s="158"/>
      <c r="L679" s="154"/>
      <c r="M679" s="159"/>
      <c r="T679" s="160"/>
      <c r="AT679" s="155" t="s">
        <v>182</v>
      </c>
      <c r="AU679" s="155" t="s">
        <v>98</v>
      </c>
      <c r="AV679" s="12" t="s">
        <v>98</v>
      </c>
      <c r="AW679" s="12" t="s">
        <v>40</v>
      </c>
      <c r="AX679" s="12" t="s">
        <v>85</v>
      </c>
      <c r="AY679" s="155" t="s">
        <v>171</v>
      </c>
    </row>
    <row r="680" spans="2:65" s="15" customFormat="1">
      <c r="B680" s="188"/>
      <c r="D680" s="150" t="s">
        <v>182</v>
      </c>
      <c r="E680" s="189" t="s">
        <v>1</v>
      </c>
      <c r="F680" s="190" t="s">
        <v>808</v>
      </c>
      <c r="H680" s="191">
        <v>88.32</v>
      </c>
      <c r="I680" s="192"/>
      <c r="L680" s="188"/>
      <c r="M680" s="193"/>
      <c r="T680" s="194"/>
      <c r="AT680" s="189" t="s">
        <v>182</v>
      </c>
      <c r="AU680" s="189" t="s">
        <v>98</v>
      </c>
      <c r="AV680" s="15" t="s">
        <v>190</v>
      </c>
      <c r="AW680" s="15" t="s">
        <v>40</v>
      </c>
      <c r="AX680" s="15" t="s">
        <v>85</v>
      </c>
      <c r="AY680" s="189" t="s">
        <v>171</v>
      </c>
    </row>
    <row r="681" spans="2:65" s="14" customFormat="1">
      <c r="B681" s="182"/>
      <c r="D681" s="150" t="s">
        <v>182</v>
      </c>
      <c r="E681" s="183" t="s">
        <v>1</v>
      </c>
      <c r="F681" s="184" t="s">
        <v>1033</v>
      </c>
      <c r="H681" s="183" t="s">
        <v>1</v>
      </c>
      <c r="I681" s="185"/>
      <c r="L681" s="182"/>
      <c r="M681" s="186"/>
      <c r="T681" s="187"/>
      <c r="AT681" s="183" t="s">
        <v>182</v>
      </c>
      <c r="AU681" s="183" t="s">
        <v>98</v>
      </c>
      <c r="AV681" s="14" t="s">
        <v>92</v>
      </c>
      <c r="AW681" s="14" t="s">
        <v>40</v>
      </c>
      <c r="AX681" s="14" t="s">
        <v>85</v>
      </c>
      <c r="AY681" s="183" t="s">
        <v>171</v>
      </c>
    </row>
    <row r="682" spans="2:65" s="12" customFormat="1">
      <c r="B682" s="154"/>
      <c r="D682" s="150" t="s">
        <v>182</v>
      </c>
      <c r="E682" s="155" t="s">
        <v>1</v>
      </c>
      <c r="F682" s="156" t="s">
        <v>1147</v>
      </c>
      <c r="H682" s="157">
        <v>29.28</v>
      </c>
      <c r="I682" s="158"/>
      <c r="L682" s="154"/>
      <c r="M682" s="159"/>
      <c r="T682" s="160"/>
      <c r="AT682" s="155" t="s">
        <v>182</v>
      </c>
      <c r="AU682" s="155" t="s">
        <v>98</v>
      </c>
      <c r="AV682" s="12" t="s">
        <v>98</v>
      </c>
      <c r="AW682" s="12" t="s">
        <v>40</v>
      </c>
      <c r="AX682" s="12" t="s">
        <v>85</v>
      </c>
      <c r="AY682" s="155" t="s">
        <v>171</v>
      </c>
    </row>
    <row r="683" spans="2:65" s="15" customFormat="1">
      <c r="B683" s="188"/>
      <c r="D683" s="150" t="s">
        <v>182</v>
      </c>
      <c r="E683" s="189" t="s">
        <v>1</v>
      </c>
      <c r="F683" s="190" t="s">
        <v>808</v>
      </c>
      <c r="H683" s="191">
        <v>29.28</v>
      </c>
      <c r="I683" s="192"/>
      <c r="L683" s="188"/>
      <c r="M683" s="193"/>
      <c r="T683" s="194"/>
      <c r="AT683" s="189" t="s">
        <v>182</v>
      </c>
      <c r="AU683" s="189" t="s">
        <v>98</v>
      </c>
      <c r="AV683" s="15" t="s">
        <v>190</v>
      </c>
      <c r="AW683" s="15" t="s">
        <v>40</v>
      </c>
      <c r="AX683" s="15" t="s">
        <v>85</v>
      </c>
      <c r="AY683" s="189" t="s">
        <v>171</v>
      </c>
    </row>
    <row r="684" spans="2:65" s="13" customFormat="1">
      <c r="B684" s="172"/>
      <c r="D684" s="150" t="s">
        <v>182</v>
      </c>
      <c r="E684" s="173" t="s">
        <v>1</v>
      </c>
      <c r="F684" s="174" t="s">
        <v>546</v>
      </c>
      <c r="H684" s="175">
        <v>1867.7179999999989</v>
      </c>
      <c r="I684" s="176"/>
      <c r="L684" s="172"/>
      <c r="M684" s="177"/>
      <c r="T684" s="178"/>
      <c r="AT684" s="173" t="s">
        <v>182</v>
      </c>
      <c r="AU684" s="173" t="s">
        <v>98</v>
      </c>
      <c r="AV684" s="13" t="s">
        <v>178</v>
      </c>
      <c r="AW684" s="13" t="s">
        <v>40</v>
      </c>
      <c r="AX684" s="13" t="s">
        <v>92</v>
      </c>
      <c r="AY684" s="173" t="s">
        <v>171</v>
      </c>
    </row>
    <row r="685" spans="2:65" s="1" customFormat="1" ht="24.15" customHeight="1">
      <c r="B685" s="33"/>
      <c r="C685" s="137" t="s">
        <v>361</v>
      </c>
      <c r="D685" s="137" t="s">
        <v>173</v>
      </c>
      <c r="E685" s="138" t="s">
        <v>1148</v>
      </c>
      <c r="F685" s="139" t="s">
        <v>1149</v>
      </c>
      <c r="G685" s="140" t="s">
        <v>176</v>
      </c>
      <c r="H685" s="141">
        <v>1658.9659999999999</v>
      </c>
      <c r="I685" s="142"/>
      <c r="J685" s="143">
        <f>ROUND(I685*H685,2)</f>
        <v>0</v>
      </c>
      <c r="K685" s="139" t="s">
        <v>177</v>
      </c>
      <c r="L685" s="33"/>
      <c r="M685" s="144" t="s">
        <v>1</v>
      </c>
      <c r="N685" s="145" t="s">
        <v>50</v>
      </c>
      <c r="P685" s="146">
        <f>O685*H685</f>
        <v>0</v>
      </c>
      <c r="Q685" s="146">
        <v>8.4999999999999995E-4</v>
      </c>
      <c r="R685" s="146">
        <f>Q685*H685</f>
        <v>1.4101210999999998</v>
      </c>
      <c r="S685" s="146">
        <v>0</v>
      </c>
      <c r="T685" s="147">
        <f>S685*H685</f>
        <v>0</v>
      </c>
      <c r="AR685" s="148" t="s">
        <v>178</v>
      </c>
      <c r="AT685" s="148" t="s">
        <v>173</v>
      </c>
      <c r="AU685" s="148" t="s">
        <v>98</v>
      </c>
      <c r="AY685" s="17" t="s">
        <v>171</v>
      </c>
      <c r="BE685" s="149">
        <f>IF(N685="základní",J685,0)</f>
        <v>0</v>
      </c>
      <c r="BF685" s="149">
        <f>IF(N685="snížená",J685,0)</f>
        <v>0</v>
      </c>
      <c r="BG685" s="149">
        <f>IF(N685="zákl. přenesená",J685,0)</f>
        <v>0</v>
      </c>
      <c r="BH685" s="149">
        <f>IF(N685="sníž. přenesená",J685,0)</f>
        <v>0</v>
      </c>
      <c r="BI685" s="149">
        <f>IF(N685="nulová",J685,0)</f>
        <v>0</v>
      </c>
      <c r="BJ685" s="17" t="s">
        <v>92</v>
      </c>
      <c r="BK685" s="149">
        <f>ROUND(I685*H685,2)</f>
        <v>0</v>
      </c>
      <c r="BL685" s="17" t="s">
        <v>178</v>
      </c>
      <c r="BM685" s="148" t="s">
        <v>1150</v>
      </c>
    </row>
    <row r="686" spans="2:65" s="1" customFormat="1" ht="19.2">
      <c r="B686" s="33"/>
      <c r="D686" s="150" t="s">
        <v>180</v>
      </c>
      <c r="F686" s="151" t="s">
        <v>1151</v>
      </c>
      <c r="I686" s="152"/>
      <c r="L686" s="33"/>
      <c r="M686" s="153"/>
      <c r="T686" s="57"/>
      <c r="AT686" s="17" t="s">
        <v>180</v>
      </c>
      <c r="AU686" s="17" t="s">
        <v>98</v>
      </c>
    </row>
    <row r="687" spans="2:65" s="14" customFormat="1">
      <c r="B687" s="182"/>
      <c r="D687" s="150" t="s">
        <v>182</v>
      </c>
      <c r="E687" s="183" t="s">
        <v>1</v>
      </c>
      <c r="F687" s="184" t="s">
        <v>964</v>
      </c>
      <c r="H687" s="183" t="s">
        <v>1</v>
      </c>
      <c r="I687" s="185"/>
      <c r="L687" s="182"/>
      <c r="M687" s="186"/>
      <c r="T687" s="187"/>
      <c r="AT687" s="183" t="s">
        <v>182</v>
      </c>
      <c r="AU687" s="183" t="s">
        <v>98</v>
      </c>
      <c r="AV687" s="14" t="s">
        <v>92</v>
      </c>
      <c r="AW687" s="14" t="s">
        <v>40</v>
      </c>
      <c r="AX687" s="14" t="s">
        <v>85</v>
      </c>
      <c r="AY687" s="183" t="s">
        <v>171</v>
      </c>
    </row>
    <row r="688" spans="2:65" s="14" customFormat="1" ht="20.399999999999999">
      <c r="B688" s="182"/>
      <c r="D688" s="150" t="s">
        <v>182</v>
      </c>
      <c r="E688" s="183" t="s">
        <v>1</v>
      </c>
      <c r="F688" s="184" t="s">
        <v>965</v>
      </c>
      <c r="H688" s="183" t="s">
        <v>1</v>
      </c>
      <c r="I688" s="185"/>
      <c r="L688" s="182"/>
      <c r="M688" s="186"/>
      <c r="T688" s="187"/>
      <c r="AT688" s="183" t="s">
        <v>182</v>
      </c>
      <c r="AU688" s="183" t="s">
        <v>98</v>
      </c>
      <c r="AV688" s="14" t="s">
        <v>92</v>
      </c>
      <c r="AW688" s="14" t="s">
        <v>40</v>
      </c>
      <c r="AX688" s="14" t="s">
        <v>85</v>
      </c>
      <c r="AY688" s="183" t="s">
        <v>171</v>
      </c>
    </row>
    <row r="689" spans="2:51" s="12" customFormat="1" ht="20.399999999999999">
      <c r="B689" s="154"/>
      <c r="D689" s="150" t="s">
        <v>182</v>
      </c>
      <c r="E689" s="155" t="s">
        <v>1</v>
      </c>
      <c r="F689" s="156" t="s">
        <v>1152</v>
      </c>
      <c r="H689" s="157">
        <v>64.768000000000001</v>
      </c>
      <c r="I689" s="158"/>
      <c r="L689" s="154"/>
      <c r="M689" s="159"/>
      <c r="T689" s="160"/>
      <c r="AT689" s="155" t="s">
        <v>182</v>
      </c>
      <c r="AU689" s="155" t="s">
        <v>98</v>
      </c>
      <c r="AV689" s="12" t="s">
        <v>98</v>
      </c>
      <c r="AW689" s="12" t="s">
        <v>40</v>
      </c>
      <c r="AX689" s="12" t="s">
        <v>85</v>
      </c>
      <c r="AY689" s="155" t="s">
        <v>171</v>
      </c>
    </row>
    <row r="690" spans="2:51" s="12" customFormat="1" ht="20.399999999999999">
      <c r="B690" s="154"/>
      <c r="D690" s="150" t="s">
        <v>182</v>
      </c>
      <c r="E690" s="155" t="s">
        <v>1</v>
      </c>
      <c r="F690" s="156" t="s">
        <v>1153</v>
      </c>
      <c r="H690" s="157">
        <v>106.675</v>
      </c>
      <c r="I690" s="158"/>
      <c r="L690" s="154"/>
      <c r="M690" s="159"/>
      <c r="T690" s="160"/>
      <c r="AT690" s="155" t="s">
        <v>182</v>
      </c>
      <c r="AU690" s="155" t="s">
        <v>98</v>
      </c>
      <c r="AV690" s="12" t="s">
        <v>98</v>
      </c>
      <c r="AW690" s="12" t="s">
        <v>40</v>
      </c>
      <c r="AX690" s="12" t="s">
        <v>85</v>
      </c>
      <c r="AY690" s="155" t="s">
        <v>171</v>
      </c>
    </row>
    <row r="691" spans="2:51" s="12" customFormat="1" ht="20.399999999999999">
      <c r="B691" s="154"/>
      <c r="D691" s="150" t="s">
        <v>182</v>
      </c>
      <c r="E691" s="155" t="s">
        <v>1</v>
      </c>
      <c r="F691" s="156" t="s">
        <v>1154</v>
      </c>
      <c r="H691" s="157">
        <v>35.606999999999999</v>
      </c>
      <c r="I691" s="158"/>
      <c r="L691" s="154"/>
      <c r="M691" s="159"/>
      <c r="T691" s="160"/>
      <c r="AT691" s="155" t="s">
        <v>182</v>
      </c>
      <c r="AU691" s="155" t="s">
        <v>98</v>
      </c>
      <c r="AV691" s="12" t="s">
        <v>98</v>
      </c>
      <c r="AW691" s="12" t="s">
        <v>40</v>
      </c>
      <c r="AX691" s="12" t="s">
        <v>85</v>
      </c>
      <c r="AY691" s="155" t="s">
        <v>171</v>
      </c>
    </row>
    <row r="692" spans="2:51" s="12" customFormat="1" ht="20.399999999999999">
      <c r="B692" s="154"/>
      <c r="D692" s="150" t="s">
        <v>182</v>
      </c>
      <c r="E692" s="155" t="s">
        <v>1</v>
      </c>
      <c r="F692" s="156" t="s">
        <v>1155</v>
      </c>
      <c r="H692" s="157">
        <v>84.28</v>
      </c>
      <c r="I692" s="158"/>
      <c r="L692" s="154"/>
      <c r="M692" s="159"/>
      <c r="T692" s="160"/>
      <c r="AT692" s="155" t="s">
        <v>182</v>
      </c>
      <c r="AU692" s="155" t="s">
        <v>98</v>
      </c>
      <c r="AV692" s="12" t="s">
        <v>98</v>
      </c>
      <c r="AW692" s="12" t="s">
        <v>40</v>
      </c>
      <c r="AX692" s="12" t="s">
        <v>85</v>
      </c>
      <c r="AY692" s="155" t="s">
        <v>171</v>
      </c>
    </row>
    <row r="693" spans="2:51" s="12" customFormat="1" ht="20.399999999999999">
      <c r="B693" s="154"/>
      <c r="D693" s="150" t="s">
        <v>182</v>
      </c>
      <c r="E693" s="155" t="s">
        <v>1</v>
      </c>
      <c r="F693" s="156" t="s">
        <v>1156</v>
      </c>
      <c r="H693" s="157">
        <v>51.332999999999998</v>
      </c>
      <c r="I693" s="158"/>
      <c r="L693" s="154"/>
      <c r="M693" s="159"/>
      <c r="T693" s="160"/>
      <c r="AT693" s="155" t="s">
        <v>182</v>
      </c>
      <c r="AU693" s="155" t="s">
        <v>98</v>
      </c>
      <c r="AV693" s="12" t="s">
        <v>98</v>
      </c>
      <c r="AW693" s="12" t="s">
        <v>40</v>
      </c>
      <c r="AX693" s="12" t="s">
        <v>85</v>
      </c>
      <c r="AY693" s="155" t="s">
        <v>171</v>
      </c>
    </row>
    <row r="694" spans="2:51" s="12" customFormat="1" ht="20.399999999999999">
      <c r="B694" s="154"/>
      <c r="D694" s="150" t="s">
        <v>182</v>
      </c>
      <c r="E694" s="155" t="s">
        <v>1</v>
      </c>
      <c r="F694" s="156" t="s">
        <v>1157</v>
      </c>
      <c r="H694" s="157">
        <v>109.962</v>
      </c>
      <c r="I694" s="158"/>
      <c r="L694" s="154"/>
      <c r="M694" s="159"/>
      <c r="T694" s="160"/>
      <c r="AT694" s="155" t="s">
        <v>182</v>
      </c>
      <c r="AU694" s="155" t="s">
        <v>98</v>
      </c>
      <c r="AV694" s="12" t="s">
        <v>98</v>
      </c>
      <c r="AW694" s="12" t="s">
        <v>40</v>
      </c>
      <c r="AX694" s="12" t="s">
        <v>85</v>
      </c>
      <c r="AY694" s="155" t="s">
        <v>171</v>
      </c>
    </row>
    <row r="695" spans="2:51" s="12" customFormat="1" ht="20.399999999999999">
      <c r="B695" s="154"/>
      <c r="D695" s="150" t="s">
        <v>182</v>
      </c>
      <c r="E695" s="155" t="s">
        <v>1</v>
      </c>
      <c r="F695" s="156" t="s">
        <v>1158</v>
      </c>
      <c r="H695" s="157">
        <v>92.495999999999995</v>
      </c>
      <c r="I695" s="158"/>
      <c r="L695" s="154"/>
      <c r="M695" s="159"/>
      <c r="T695" s="160"/>
      <c r="AT695" s="155" t="s">
        <v>182</v>
      </c>
      <c r="AU695" s="155" t="s">
        <v>98</v>
      </c>
      <c r="AV695" s="12" t="s">
        <v>98</v>
      </c>
      <c r="AW695" s="12" t="s">
        <v>40</v>
      </c>
      <c r="AX695" s="12" t="s">
        <v>85</v>
      </c>
      <c r="AY695" s="155" t="s">
        <v>171</v>
      </c>
    </row>
    <row r="696" spans="2:51" s="12" customFormat="1" ht="20.399999999999999">
      <c r="B696" s="154"/>
      <c r="D696" s="150" t="s">
        <v>182</v>
      </c>
      <c r="E696" s="155" t="s">
        <v>1</v>
      </c>
      <c r="F696" s="156" t="s">
        <v>1159</v>
      </c>
      <c r="H696" s="157">
        <v>46.127000000000002</v>
      </c>
      <c r="I696" s="158"/>
      <c r="L696" s="154"/>
      <c r="M696" s="159"/>
      <c r="T696" s="160"/>
      <c r="AT696" s="155" t="s">
        <v>182</v>
      </c>
      <c r="AU696" s="155" t="s">
        <v>98</v>
      </c>
      <c r="AV696" s="12" t="s">
        <v>98</v>
      </c>
      <c r="AW696" s="12" t="s">
        <v>40</v>
      </c>
      <c r="AX696" s="12" t="s">
        <v>85</v>
      </c>
      <c r="AY696" s="155" t="s">
        <v>171</v>
      </c>
    </row>
    <row r="697" spans="2:51" s="12" customFormat="1" ht="20.399999999999999">
      <c r="B697" s="154"/>
      <c r="D697" s="150" t="s">
        <v>182</v>
      </c>
      <c r="E697" s="155" t="s">
        <v>1</v>
      </c>
      <c r="F697" s="156" t="s">
        <v>1160</v>
      </c>
      <c r="H697" s="157">
        <v>45.674999999999997</v>
      </c>
      <c r="I697" s="158"/>
      <c r="L697" s="154"/>
      <c r="M697" s="159"/>
      <c r="T697" s="160"/>
      <c r="AT697" s="155" t="s">
        <v>182</v>
      </c>
      <c r="AU697" s="155" t="s">
        <v>98</v>
      </c>
      <c r="AV697" s="12" t="s">
        <v>98</v>
      </c>
      <c r="AW697" s="12" t="s">
        <v>40</v>
      </c>
      <c r="AX697" s="12" t="s">
        <v>85</v>
      </c>
      <c r="AY697" s="155" t="s">
        <v>171</v>
      </c>
    </row>
    <row r="698" spans="2:51" s="12" customFormat="1" ht="20.399999999999999">
      <c r="B698" s="154"/>
      <c r="D698" s="150" t="s">
        <v>182</v>
      </c>
      <c r="E698" s="155" t="s">
        <v>1</v>
      </c>
      <c r="F698" s="156" t="s">
        <v>1161</v>
      </c>
      <c r="H698" s="157">
        <v>85.244</v>
      </c>
      <c r="I698" s="158"/>
      <c r="L698" s="154"/>
      <c r="M698" s="159"/>
      <c r="T698" s="160"/>
      <c r="AT698" s="155" t="s">
        <v>182</v>
      </c>
      <c r="AU698" s="155" t="s">
        <v>98</v>
      </c>
      <c r="AV698" s="12" t="s">
        <v>98</v>
      </c>
      <c r="AW698" s="12" t="s">
        <v>40</v>
      </c>
      <c r="AX698" s="12" t="s">
        <v>85</v>
      </c>
      <c r="AY698" s="155" t="s">
        <v>171</v>
      </c>
    </row>
    <row r="699" spans="2:51" s="15" customFormat="1">
      <c r="B699" s="188"/>
      <c r="D699" s="150" t="s">
        <v>182</v>
      </c>
      <c r="E699" s="189" t="s">
        <v>1</v>
      </c>
      <c r="F699" s="190" t="s">
        <v>808</v>
      </c>
      <c r="H699" s="191">
        <v>722.16699999999992</v>
      </c>
      <c r="I699" s="192"/>
      <c r="L699" s="188"/>
      <c r="M699" s="193"/>
      <c r="T699" s="194"/>
      <c r="AT699" s="189" t="s">
        <v>182</v>
      </c>
      <c r="AU699" s="189" t="s">
        <v>98</v>
      </c>
      <c r="AV699" s="15" t="s">
        <v>190</v>
      </c>
      <c r="AW699" s="15" t="s">
        <v>40</v>
      </c>
      <c r="AX699" s="15" t="s">
        <v>85</v>
      </c>
      <c r="AY699" s="189" t="s">
        <v>171</v>
      </c>
    </row>
    <row r="700" spans="2:51" s="14" customFormat="1">
      <c r="B700" s="182"/>
      <c r="D700" s="150" t="s">
        <v>182</v>
      </c>
      <c r="E700" s="183" t="s">
        <v>1</v>
      </c>
      <c r="F700" s="184" t="s">
        <v>981</v>
      </c>
      <c r="H700" s="183" t="s">
        <v>1</v>
      </c>
      <c r="I700" s="185"/>
      <c r="L700" s="182"/>
      <c r="M700" s="186"/>
      <c r="T700" s="187"/>
      <c r="AT700" s="183" t="s">
        <v>182</v>
      </c>
      <c r="AU700" s="183" t="s">
        <v>98</v>
      </c>
      <c r="AV700" s="14" t="s">
        <v>92</v>
      </c>
      <c r="AW700" s="14" t="s">
        <v>40</v>
      </c>
      <c r="AX700" s="14" t="s">
        <v>85</v>
      </c>
      <c r="AY700" s="183" t="s">
        <v>171</v>
      </c>
    </row>
    <row r="701" spans="2:51" s="12" customFormat="1" ht="20.399999999999999">
      <c r="B701" s="154"/>
      <c r="D701" s="150" t="s">
        <v>182</v>
      </c>
      <c r="E701" s="155" t="s">
        <v>1</v>
      </c>
      <c r="F701" s="156" t="s">
        <v>1162</v>
      </c>
      <c r="H701" s="157">
        <v>34.985999999999997</v>
      </c>
      <c r="I701" s="158"/>
      <c r="L701" s="154"/>
      <c r="M701" s="159"/>
      <c r="T701" s="160"/>
      <c r="AT701" s="155" t="s">
        <v>182</v>
      </c>
      <c r="AU701" s="155" t="s">
        <v>98</v>
      </c>
      <c r="AV701" s="12" t="s">
        <v>98</v>
      </c>
      <c r="AW701" s="12" t="s">
        <v>40</v>
      </c>
      <c r="AX701" s="12" t="s">
        <v>85</v>
      </c>
      <c r="AY701" s="155" t="s">
        <v>171</v>
      </c>
    </row>
    <row r="702" spans="2:51" s="12" customFormat="1" ht="20.399999999999999">
      <c r="B702" s="154"/>
      <c r="D702" s="150" t="s">
        <v>182</v>
      </c>
      <c r="E702" s="155" t="s">
        <v>1</v>
      </c>
      <c r="F702" s="156" t="s">
        <v>1163</v>
      </c>
      <c r="H702" s="157">
        <v>56.881999999999998</v>
      </c>
      <c r="I702" s="158"/>
      <c r="L702" s="154"/>
      <c r="M702" s="159"/>
      <c r="T702" s="160"/>
      <c r="AT702" s="155" t="s">
        <v>182</v>
      </c>
      <c r="AU702" s="155" t="s">
        <v>98</v>
      </c>
      <c r="AV702" s="12" t="s">
        <v>98</v>
      </c>
      <c r="AW702" s="12" t="s">
        <v>40</v>
      </c>
      <c r="AX702" s="12" t="s">
        <v>85</v>
      </c>
      <c r="AY702" s="155" t="s">
        <v>171</v>
      </c>
    </row>
    <row r="703" spans="2:51" s="12" customFormat="1" ht="20.399999999999999">
      <c r="B703" s="154"/>
      <c r="D703" s="150" t="s">
        <v>182</v>
      </c>
      <c r="E703" s="155" t="s">
        <v>1</v>
      </c>
      <c r="F703" s="156" t="s">
        <v>1164</v>
      </c>
      <c r="H703" s="157">
        <v>37.283999999999999</v>
      </c>
      <c r="I703" s="158"/>
      <c r="L703" s="154"/>
      <c r="M703" s="159"/>
      <c r="T703" s="160"/>
      <c r="AT703" s="155" t="s">
        <v>182</v>
      </c>
      <c r="AU703" s="155" t="s">
        <v>98</v>
      </c>
      <c r="AV703" s="12" t="s">
        <v>98</v>
      </c>
      <c r="AW703" s="12" t="s">
        <v>40</v>
      </c>
      <c r="AX703" s="12" t="s">
        <v>85</v>
      </c>
      <c r="AY703" s="155" t="s">
        <v>171</v>
      </c>
    </row>
    <row r="704" spans="2:51" s="12" customFormat="1" ht="20.399999999999999">
      <c r="B704" s="154"/>
      <c r="D704" s="150" t="s">
        <v>182</v>
      </c>
      <c r="E704" s="155" t="s">
        <v>1</v>
      </c>
      <c r="F704" s="156" t="s">
        <v>1165</v>
      </c>
      <c r="H704" s="157">
        <v>66.096000000000004</v>
      </c>
      <c r="I704" s="158"/>
      <c r="L704" s="154"/>
      <c r="M704" s="159"/>
      <c r="T704" s="160"/>
      <c r="AT704" s="155" t="s">
        <v>182</v>
      </c>
      <c r="AU704" s="155" t="s">
        <v>98</v>
      </c>
      <c r="AV704" s="12" t="s">
        <v>98</v>
      </c>
      <c r="AW704" s="12" t="s">
        <v>40</v>
      </c>
      <c r="AX704" s="12" t="s">
        <v>85</v>
      </c>
      <c r="AY704" s="155" t="s">
        <v>171</v>
      </c>
    </row>
    <row r="705" spans="2:51" s="12" customFormat="1" ht="20.399999999999999">
      <c r="B705" s="154"/>
      <c r="D705" s="150" t="s">
        <v>182</v>
      </c>
      <c r="E705" s="155" t="s">
        <v>1</v>
      </c>
      <c r="F705" s="156" t="s">
        <v>1166</v>
      </c>
      <c r="H705" s="157">
        <v>42.56</v>
      </c>
      <c r="I705" s="158"/>
      <c r="L705" s="154"/>
      <c r="M705" s="159"/>
      <c r="T705" s="160"/>
      <c r="AT705" s="155" t="s">
        <v>182</v>
      </c>
      <c r="AU705" s="155" t="s">
        <v>98</v>
      </c>
      <c r="AV705" s="12" t="s">
        <v>98</v>
      </c>
      <c r="AW705" s="12" t="s">
        <v>40</v>
      </c>
      <c r="AX705" s="12" t="s">
        <v>85</v>
      </c>
      <c r="AY705" s="155" t="s">
        <v>171</v>
      </c>
    </row>
    <row r="706" spans="2:51" s="12" customFormat="1" ht="20.399999999999999">
      <c r="B706" s="154"/>
      <c r="D706" s="150" t="s">
        <v>182</v>
      </c>
      <c r="E706" s="155" t="s">
        <v>1</v>
      </c>
      <c r="F706" s="156" t="s">
        <v>1167</v>
      </c>
      <c r="H706" s="157">
        <v>62.417999999999999</v>
      </c>
      <c r="I706" s="158"/>
      <c r="L706" s="154"/>
      <c r="M706" s="159"/>
      <c r="T706" s="160"/>
      <c r="AT706" s="155" t="s">
        <v>182</v>
      </c>
      <c r="AU706" s="155" t="s">
        <v>98</v>
      </c>
      <c r="AV706" s="12" t="s">
        <v>98</v>
      </c>
      <c r="AW706" s="12" t="s">
        <v>40</v>
      </c>
      <c r="AX706" s="12" t="s">
        <v>85</v>
      </c>
      <c r="AY706" s="155" t="s">
        <v>171</v>
      </c>
    </row>
    <row r="707" spans="2:51" s="15" customFormat="1">
      <c r="B707" s="188"/>
      <c r="D707" s="150" t="s">
        <v>182</v>
      </c>
      <c r="E707" s="189" t="s">
        <v>1</v>
      </c>
      <c r="F707" s="190" t="s">
        <v>808</v>
      </c>
      <c r="H707" s="191">
        <v>300.226</v>
      </c>
      <c r="I707" s="192"/>
      <c r="L707" s="188"/>
      <c r="M707" s="193"/>
      <c r="T707" s="194"/>
      <c r="AT707" s="189" t="s">
        <v>182</v>
      </c>
      <c r="AU707" s="189" t="s">
        <v>98</v>
      </c>
      <c r="AV707" s="15" t="s">
        <v>190</v>
      </c>
      <c r="AW707" s="15" t="s">
        <v>40</v>
      </c>
      <c r="AX707" s="15" t="s">
        <v>85</v>
      </c>
      <c r="AY707" s="189" t="s">
        <v>171</v>
      </c>
    </row>
    <row r="708" spans="2:51" s="14" customFormat="1">
      <c r="B708" s="182"/>
      <c r="D708" s="150" t="s">
        <v>182</v>
      </c>
      <c r="E708" s="183" t="s">
        <v>1</v>
      </c>
      <c r="F708" s="184" t="s">
        <v>988</v>
      </c>
      <c r="H708" s="183" t="s">
        <v>1</v>
      </c>
      <c r="I708" s="185"/>
      <c r="L708" s="182"/>
      <c r="M708" s="186"/>
      <c r="T708" s="187"/>
      <c r="AT708" s="183" t="s">
        <v>182</v>
      </c>
      <c r="AU708" s="183" t="s">
        <v>98</v>
      </c>
      <c r="AV708" s="14" t="s">
        <v>92</v>
      </c>
      <c r="AW708" s="14" t="s">
        <v>40</v>
      </c>
      <c r="AX708" s="14" t="s">
        <v>85</v>
      </c>
      <c r="AY708" s="183" t="s">
        <v>171</v>
      </c>
    </row>
    <row r="709" spans="2:51" s="12" customFormat="1" ht="20.399999999999999">
      <c r="B709" s="154"/>
      <c r="D709" s="150" t="s">
        <v>182</v>
      </c>
      <c r="E709" s="155" t="s">
        <v>1</v>
      </c>
      <c r="F709" s="156" t="s">
        <v>1168</v>
      </c>
      <c r="H709" s="157">
        <v>50.805999999999997</v>
      </c>
      <c r="I709" s="158"/>
      <c r="L709" s="154"/>
      <c r="M709" s="159"/>
      <c r="T709" s="160"/>
      <c r="AT709" s="155" t="s">
        <v>182</v>
      </c>
      <c r="AU709" s="155" t="s">
        <v>98</v>
      </c>
      <c r="AV709" s="12" t="s">
        <v>98</v>
      </c>
      <c r="AW709" s="12" t="s">
        <v>40</v>
      </c>
      <c r="AX709" s="12" t="s">
        <v>85</v>
      </c>
      <c r="AY709" s="155" t="s">
        <v>171</v>
      </c>
    </row>
    <row r="710" spans="2:51" s="12" customFormat="1" ht="20.399999999999999">
      <c r="B710" s="154"/>
      <c r="D710" s="150" t="s">
        <v>182</v>
      </c>
      <c r="E710" s="155" t="s">
        <v>1</v>
      </c>
      <c r="F710" s="156" t="s">
        <v>1169</v>
      </c>
      <c r="H710" s="157">
        <v>60.762</v>
      </c>
      <c r="I710" s="158"/>
      <c r="L710" s="154"/>
      <c r="M710" s="159"/>
      <c r="T710" s="160"/>
      <c r="AT710" s="155" t="s">
        <v>182</v>
      </c>
      <c r="AU710" s="155" t="s">
        <v>98</v>
      </c>
      <c r="AV710" s="12" t="s">
        <v>98</v>
      </c>
      <c r="AW710" s="12" t="s">
        <v>40</v>
      </c>
      <c r="AX710" s="12" t="s">
        <v>85</v>
      </c>
      <c r="AY710" s="155" t="s">
        <v>171</v>
      </c>
    </row>
    <row r="711" spans="2:51" s="12" customFormat="1" ht="20.399999999999999">
      <c r="B711" s="154"/>
      <c r="D711" s="150" t="s">
        <v>182</v>
      </c>
      <c r="E711" s="155" t="s">
        <v>1</v>
      </c>
      <c r="F711" s="156" t="s">
        <v>1170</v>
      </c>
      <c r="H711" s="157">
        <v>61.194000000000003</v>
      </c>
      <c r="I711" s="158"/>
      <c r="L711" s="154"/>
      <c r="M711" s="159"/>
      <c r="T711" s="160"/>
      <c r="AT711" s="155" t="s">
        <v>182</v>
      </c>
      <c r="AU711" s="155" t="s">
        <v>98</v>
      </c>
      <c r="AV711" s="12" t="s">
        <v>98</v>
      </c>
      <c r="AW711" s="12" t="s">
        <v>40</v>
      </c>
      <c r="AX711" s="12" t="s">
        <v>85</v>
      </c>
      <c r="AY711" s="155" t="s">
        <v>171</v>
      </c>
    </row>
    <row r="712" spans="2:51" s="15" customFormat="1">
      <c r="B712" s="188"/>
      <c r="D712" s="150" t="s">
        <v>182</v>
      </c>
      <c r="E712" s="189" t="s">
        <v>1</v>
      </c>
      <c r="F712" s="190" t="s">
        <v>808</v>
      </c>
      <c r="H712" s="191">
        <v>172.762</v>
      </c>
      <c r="I712" s="192"/>
      <c r="L712" s="188"/>
      <c r="M712" s="193"/>
      <c r="T712" s="194"/>
      <c r="AT712" s="189" t="s">
        <v>182</v>
      </c>
      <c r="AU712" s="189" t="s">
        <v>98</v>
      </c>
      <c r="AV712" s="15" t="s">
        <v>190</v>
      </c>
      <c r="AW712" s="15" t="s">
        <v>40</v>
      </c>
      <c r="AX712" s="15" t="s">
        <v>85</v>
      </c>
      <c r="AY712" s="189" t="s">
        <v>171</v>
      </c>
    </row>
    <row r="713" spans="2:51" s="14" customFormat="1" ht="20.399999999999999">
      <c r="B713" s="182"/>
      <c r="D713" s="150" t="s">
        <v>182</v>
      </c>
      <c r="E713" s="183" t="s">
        <v>1</v>
      </c>
      <c r="F713" s="184" t="s">
        <v>1171</v>
      </c>
      <c r="H713" s="183" t="s">
        <v>1</v>
      </c>
      <c r="I713" s="185"/>
      <c r="L713" s="182"/>
      <c r="M713" s="186"/>
      <c r="T713" s="187"/>
      <c r="AT713" s="183" t="s">
        <v>182</v>
      </c>
      <c r="AU713" s="183" t="s">
        <v>98</v>
      </c>
      <c r="AV713" s="14" t="s">
        <v>92</v>
      </c>
      <c r="AW713" s="14" t="s">
        <v>40</v>
      </c>
      <c r="AX713" s="14" t="s">
        <v>85</v>
      </c>
      <c r="AY713" s="183" t="s">
        <v>171</v>
      </c>
    </row>
    <row r="714" spans="2:51" s="12" customFormat="1" ht="20.399999999999999">
      <c r="B714" s="154"/>
      <c r="D714" s="150" t="s">
        <v>182</v>
      </c>
      <c r="E714" s="155" t="s">
        <v>1</v>
      </c>
      <c r="F714" s="156" t="s">
        <v>1172</v>
      </c>
      <c r="H714" s="157">
        <v>12.488</v>
      </c>
      <c r="I714" s="158"/>
      <c r="L714" s="154"/>
      <c r="M714" s="159"/>
      <c r="T714" s="160"/>
      <c r="AT714" s="155" t="s">
        <v>182</v>
      </c>
      <c r="AU714" s="155" t="s">
        <v>98</v>
      </c>
      <c r="AV714" s="12" t="s">
        <v>98</v>
      </c>
      <c r="AW714" s="12" t="s">
        <v>40</v>
      </c>
      <c r="AX714" s="12" t="s">
        <v>85</v>
      </c>
      <c r="AY714" s="155" t="s">
        <v>171</v>
      </c>
    </row>
    <row r="715" spans="2:51" s="15" customFormat="1">
      <c r="B715" s="188"/>
      <c r="D715" s="150" t="s">
        <v>182</v>
      </c>
      <c r="E715" s="189" t="s">
        <v>1</v>
      </c>
      <c r="F715" s="190" t="s">
        <v>808</v>
      </c>
      <c r="H715" s="191">
        <v>12.488</v>
      </c>
      <c r="I715" s="192"/>
      <c r="L715" s="188"/>
      <c r="M715" s="193"/>
      <c r="T715" s="194"/>
      <c r="AT715" s="189" t="s">
        <v>182</v>
      </c>
      <c r="AU715" s="189" t="s">
        <v>98</v>
      </c>
      <c r="AV715" s="15" t="s">
        <v>190</v>
      </c>
      <c r="AW715" s="15" t="s">
        <v>40</v>
      </c>
      <c r="AX715" s="15" t="s">
        <v>85</v>
      </c>
      <c r="AY715" s="189" t="s">
        <v>171</v>
      </c>
    </row>
    <row r="716" spans="2:51" s="14" customFormat="1" ht="20.399999999999999">
      <c r="B716" s="182"/>
      <c r="D716" s="150" t="s">
        <v>182</v>
      </c>
      <c r="E716" s="183" t="s">
        <v>1</v>
      </c>
      <c r="F716" s="184" t="s">
        <v>901</v>
      </c>
      <c r="H716" s="183" t="s">
        <v>1</v>
      </c>
      <c r="I716" s="185"/>
      <c r="L716" s="182"/>
      <c r="M716" s="186"/>
      <c r="T716" s="187"/>
      <c r="AT716" s="183" t="s">
        <v>182</v>
      </c>
      <c r="AU716" s="183" t="s">
        <v>98</v>
      </c>
      <c r="AV716" s="14" t="s">
        <v>92</v>
      </c>
      <c r="AW716" s="14" t="s">
        <v>40</v>
      </c>
      <c r="AX716" s="14" t="s">
        <v>85</v>
      </c>
      <c r="AY716" s="183" t="s">
        <v>171</v>
      </c>
    </row>
    <row r="717" spans="2:51" s="12" customFormat="1" ht="20.399999999999999">
      <c r="B717" s="154"/>
      <c r="D717" s="150" t="s">
        <v>182</v>
      </c>
      <c r="E717" s="155" t="s">
        <v>1</v>
      </c>
      <c r="F717" s="156" t="s">
        <v>1173</v>
      </c>
      <c r="H717" s="157">
        <v>14.144</v>
      </c>
      <c r="I717" s="158"/>
      <c r="L717" s="154"/>
      <c r="M717" s="159"/>
      <c r="T717" s="160"/>
      <c r="AT717" s="155" t="s">
        <v>182</v>
      </c>
      <c r="AU717" s="155" t="s">
        <v>98</v>
      </c>
      <c r="AV717" s="12" t="s">
        <v>98</v>
      </c>
      <c r="AW717" s="12" t="s">
        <v>40</v>
      </c>
      <c r="AX717" s="12" t="s">
        <v>85</v>
      </c>
      <c r="AY717" s="155" t="s">
        <v>171</v>
      </c>
    </row>
    <row r="718" spans="2:51" s="12" customFormat="1" ht="20.399999999999999">
      <c r="B718" s="154"/>
      <c r="D718" s="150" t="s">
        <v>182</v>
      </c>
      <c r="E718" s="155" t="s">
        <v>1</v>
      </c>
      <c r="F718" s="156" t="s">
        <v>1174</v>
      </c>
      <c r="H718" s="157">
        <v>7.04</v>
      </c>
      <c r="I718" s="158"/>
      <c r="L718" s="154"/>
      <c r="M718" s="159"/>
      <c r="T718" s="160"/>
      <c r="AT718" s="155" t="s">
        <v>182</v>
      </c>
      <c r="AU718" s="155" t="s">
        <v>98</v>
      </c>
      <c r="AV718" s="12" t="s">
        <v>98</v>
      </c>
      <c r="AW718" s="12" t="s">
        <v>40</v>
      </c>
      <c r="AX718" s="12" t="s">
        <v>85</v>
      </c>
      <c r="AY718" s="155" t="s">
        <v>171</v>
      </c>
    </row>
    <row r="719" spans="2:51" s="12" customFormat="1" ht="20.399999999999999">
      <c r="B719" s="154"/>
      <c r="D719" s="150" t="s">
        <v>182</v>
      </c>
      <c r="E719" s="155" t="s">
        <v>1</v>
      </c>
      <c r="F719" s="156" t="s">
        <v>1175</v>
      </c>
      <c r="H719" s="157">
        <v>33.448</v>
      </c>
      <c r="I719" s="158"/>
      <c r="L719" s="154"/>
      <c r="M719" s="159"/>
      <c r="T719" s="160"/>
      <c r="AT719" s="155" t="s">
        <v>182</v>
      </c>
      <c r="AU719" s="155" t="s">
        <v>98</v>
      </c>
      <c r="AV719" s="12" t="s">
        <v>98</v>
      </c>
      <c r="AW719" s="12" t="s">
        <v>40</v>
      </c>
      <c r="AX719" s="12" t="s">
        <v>85</v>
      </c>
      <c r="AY719" s="155" t="s">
        <v>171</v>
      </c>
    </row>
    <row r="720" spans="2:51" s="15" customFormat="1">
      <c r="B720" s="188"/>
      <c r="D720" s="150" t="s">
        <v>182</v>
      </c>
      <c r="E720" s="189" t="s">
        <v>1</v>
      </c>
      <c r="F720" s="190" t="s">
        <v>808</v>
      </c>
      <c r="H720" s="191">
        <v>54.632000000000005</v>
      </c>
      <c r="I720" s="192"/>
      <c r="L720" s="188"/>
      <c r="M720" s="193"/>
      <c r="T720" s="194"/>
      <c r="AT720" s="189" t="s">
        <v>182</v>
      </c>
      <c r="AU720" s="189" t="s">
        <v>98</v>
      </c>
      <c r="AV720" s="15" t="s">
        <v>190</v>
      </c>
      <c r="AW720" s="15" t="s">
        <v>40</v>
      </c>
      <c r="AX720" s="15" t="s">
        <v>85</v>
      </c>
      <c r="AY720" s="189" t="s">
        <v>171</v>
      </c>
    </row>
    <row r="721" spans="2:51" s="14" customFormat="1">
      <c r="B721" s="182"/>
      <c r="D721" s="150" t="s">
        <v>182</v>
      </c>
      <c r="E721" s="183" t="s">
        <v>1</v>
      </c>
      <c r="F721" s="184" t="s">
        <v>1176</v>
      </c>
      <c r="H721" s="183" t="s">
        <v>1</v>
      </c>
      <c r="I721" s="185"/>
      <c r="L721" s="182"/>
      <c r="M721" s="186"/>
      <c r="T721" s="187"/>
      <c r="AT721" s="183" t="s">
        <v>182</v>
      </c>
      <c r="AU721" s="183" t="s">
        <v>98</v>
      </c>
      <c r="AV721" s="14" t="s">
        <v>92</v>
      </c>
      <c r="AW721" s="14" t="s">
        <v>40</v>
      </c>
      <c r="AX721" s="14" t="s">
        <v>85</v>
      </c>
      <c r="AY721" s="183" t="s">
        <v>171</v>
      </c>
    </row>
    <row r="722" spans="2:51" s="12" customFormat="1" ht="20.399999999999999">
      <c r="B722" s="154"/>
      <c r="D722" s="150" t="s">
        <v>182</v>
      </c>
      <c r="E722" s="155" t="s">
        <v>1</v>
      </c>
      <c r="F722" s="156" t="s">
        <v>1177</v>
      </c>
      <c r="H722" s="157">
        <v>41.906999999999996</v>
      </c>
      <c r="I722" s="158"/>
      <c r="L722" s="154"/>
      <c r="M722" s="159"/>
      <c r="T722" s="160"/>
      <c r="AT722" s="155" t="s">
        <v>182</v>
      </c>
      <c r="AU722" s="155" t="s">
        <v>98</v>
      </c>
      <c r="AV722" s="12" t="s">
        <v>98</v>
      </c>
      <c r="AW722" s="12" t="s">
        <v>40</v>
      </c>
      <c r="AX722" s="12" t="s">
        <v>85</v>
      </c>
      <c r="AY722" s="155" t="s">
        <v>171</v>
      </c>
    </row>
    <row r="723" spans="2:51" s="12" customFormat="1" ht="20.399999999999999">
      <c r="B723" s="154"/>
      <c r="D723" s="150" t="s">
        <v>182</v>
      </c>
      <c r="E723" s="155" t="s">
        <v>1</v>
      </c>
      <c r="F723" s="156" t="s">
        <v>1178</v>
      </c>
      <c r="H723" s="157">
        <v>6.15</v>
      </c>
      <c r="I723" s="158"/>
      <c r="L723" s="154"/>
      <c r="M723" s="159"/>
      <c r="T723" s="160"/>
      <c r="AT723" s="155" t="s">
        <v>182</v>
      </c>
      <c r="AU723" s="155" t="s">
        <v>98</v>
      </c>
      <c r="AV723" s="12" t="s">
        <v>98</v>
      </c>
      <c r="AW723" s="12" t="s">
        <v>40</v>
      </c>
      <c r="AX723" s="12" t="s">
        <v>85</v>
      </c>
      <c r="AY723" s="155" t="s">
        <v>171</v>
      </c>
    </row>
    <row r="724" spans="2:51" s="12" customFormat="1" ht="20.399999999999999">
      <c r="B724" s="154"/>
      <c r="D724" s="150" t="s">
        <v>182</v>
      </c>
      <c r="E724" s="155" t="s">
        <v>1</v>
      </c>
      <c r="F724" s="156" t="s">
        <v>1179</v>
      </c>
      <c r="H724" s="157">
        <v>66.215000000000003</v>
      </c>
      <c r="I724" s="158"/>
      <c r="L724" s="154"/>
      <c r="M724" s="159"/>
      <c r="T724" s="160"/>
      <c r="AT724" s="155" t="s">
        <v>182</v>
      </c>
      <c r="AU724" s="155" t="s">
        <v>98</v>
      </c>
      <c r="AV724" s="12" t="s">
        <v>98</v>
      </c>
      <c r="AW724" s="12" t="s">
        <v>40</v>
      </c>
      <c r="AX724" s="12" t="s">
        <v>85</v>
      </c>
      <c r="AY724" s="155" t="s">
        <v>171</v>
      </c>
    </row>
    <row r="725" spans="2:51" s="15" customFormat="1">
      <c r="B725" s="188"/>
      <c r="D725" s="150" t="s">
        <v>182</v>
      </c>
      <c r="E725" s="189" t="s">
        <v>1</v>
      </c>
      <c r="F725" s="190" t="s">
        <v>808</v>
      </c>
      <c r="H725" s="191">
        <v>114.27199999999999</v>
      </c>
      <c r="I725" s="192"/>
      <c r="L725" s="188"/>
      <c r="M725" s="193"/>
      <c r="T725" s="194"/>
      <c r="AT725" s="189" t="s">
        <v>182</v>
      </c>
      <c r="AU725" s="189" t="s">
        <v>98</v>
      </c>
      <c r="AV725" s="15" t="s">
        <v>190</v>
      </c>
      <c r="AW725" s="15" t="s">
        <v>40</v>
      </c>
      <c r="AX725" s="15" t="s">
        <v>85</v>
      </c>
      <c r="AY725" s="189" t="s">
        <v>171</v>
      </c>
    </row>
    <row r="726" spans="2:51" s="14" customFormat="1" ht="20.399999999999999">
      <c r="B726" s="182"/>
      <c r="D726" s="150" t="s">
        <v>182</v>
      </c>
      <c r="E726" s="183" t="s">
        <v>1</v>
      </c>
      <c r="F726" s="184" t="s">
        <v>912</v>
      </c>
      <c r="H726" s="183" t="s">
        <v>1</v>
      </c>
      <c r="I726" s="185"/>
      <c r="L726" s="182"/>
      <c r="M726" s="186"/>
      <c r="T726" s="187"/>
      <c r="AT726" s="183" t="s">
        <v>182</v>
      </c>
      <c r="AU726" s="183" t="s">
        <v>98</v>
      </c>
      <c r="AV726" s="14" t="s">
        <v>92</v>
      </c>
      <c r="AW726" s="14" t="s">
        <v>40</v>
      </c>
      <c r="AX726" s="14" t="s">
        <v>85</v>
      </c>
      <c r="AY726" s="183" t="s">
        <v>171</v>
      </c>
    </row>
    <row r="727" spans="2:51" s="12" customFormat="1" ht="20.399999999999999">
      <c r="B727" s="154"/>
      <c r="D727" s="150" t="s">
        <v>182</v>
      </c>
      <c r="E727" s="155" t="s">
        <v>1</v>
      </c>
      <c r="F727" s="156" t="s">
        <v>1180</v>
      </c>
      <c r="H727" s="157">
        <v>14.08</v>
      </c>
      <c r="I727" s="158"/>
      <c r="L727" s="154"/>
      <c r="M727" s="159"/>
      <c r="T727" s="160"/>
      <c r="AT727" s="155" t="s">
        <v>182</v>
      </c>
      <c r="AU727" s="155" t="s">
        <v>98</v>
      </c>
      <c r="AV727" s="12" t="s">
        <v>98</v>
      </c>
      <c r="AW727" s="12" t="s">
        <v>40</v>
      </c>
      <c r="AX727" s="12" t="s">
        <v>85</v>
      </c>
      <c r="AY727" s="155" t="s">
        <v>171</v>
      </c>
    </row>
    <row r="728" spans="2:51" s="12" customFormat="1" ht="20.399999999999999">
      <c r="B728" s="154"/>
      <c r="D728" s="150" t="s">
        <v>182</v>
      </c>
      <c r="E728" s="155" t="s">
        <v>1</v>
      </c>
      <c r="F728" s="156" t="s">
        <v>1181</v>
      </c>
      <c r="H728" s="157">
        <v>8.4960000000000004</v>
      </c>
      <c r="I728" s="158"/>
      <c r="L728" s="154"/>
      <c r="M728" s="159"/>
      <c r="T728" s="160"/>
      <c r="AT728" s="155" t="s">
        <v>182</v>
      </c>
      <c r="AU728" s="155" t="s">
        <v>98</v>
      </c>
      <c r="AV728" s="12" t="s">
        <v>98</v>
      </c>
      <c r="AW728" s="12" t="s">
        <v>40</v>
      </c>
      <c r="AX728" s="12" t="s">
        <v>85</v>
      </c>
      <c r="AY728" s="155" t="s">
        <v>171</v>
      </c>
    </row>
    <row r="729" spans="2:51" s="12" customFormat="1" ht="20.399999999999999">
      <c r="B729" s="154"/>
      <c r="D729" s="150" t="s">
        <v>182</v>
      </c>
      <c r="E729" s="155" t="s">
        <v>1</v>
      </c>
      <c r="F729" s="156" t="s">
        <v>1182</v>
      </c>
      <c r="H729" s="157">
        <v>10.56</v>
      </c>
      <c r="I729" s="158"/>
      <c r="L729" s="154"/>
      <c r="M729" s="159"/>
      <c r="T729" s="160"/>
      <c r="AT729" s="155" t="s">
        <v>182</v>
      </c>
      <c r="AU729" s="155" t="s">
        <v>98</v>
      </c>
      <c r="AV729" s="12" t="s">
        <v>98</v>
      </c>
      <c r="AW729" s="12" t="s">
        <v>40</v>
      </c>
      <c r="AX729" s="12" t="s">
        <v>85</v>
      </c>
      <c r="AY729" s="155" t="s">
        <v>171</v>
      </c>
    </row>
    <row r="730" spans="2:51" s="15" customFormat="1">
      <c r="B730" s="188"/>
      <c r="D730" s="150" t="s">
        <v>182</v>
      </c>
      <c r="E730" s="189" t="s">
        <v>1</v>
      </c>
      <c r="F730" s="190" t="s">
        <v>808</v>
      </c>
      <c r="H730" s="191">
        <v>33.136000000000003</v>
      </c>
      <c r="I730" s="192"/>
      <c r="L730" s="188"/>
      <c r="M730" s="193"/>
      <c r="T730" s="194"/>
      <c r="AT730" s="189" t="s">
        <v>182</v>
      </c>
      <c r="AU730" s="189" t="s">
        <v>98</v>
      </c>
      <c r="AV730" s="15" t="s">
        <v>190</v>
      </c>
      <c r="AW730" s="15" t="s">
        <v>40</v>
      </c>
      <c r="AX730" s="15" t="s">
        <v>85</v>
      </c>
      <c r="AY730" s="189" t="s">
        <v>171</v>
      </c>
    </row>
    <row r="731" spans="2:51" s="14" customFormat="1">
      <c r="B731" s="182"/>
      <c r="D731" s="150" t="s">
        <v>182</v>
      </c>
      <c r="E731" s="183" t="s">
        <v>1</v>
      </c>
      <c r="F731" s="184" t="s">
        <v>1183</v>
      </c>
      <c r="H731" s="183" t="s">
        <v>1</v>
      </c>
      <c r="I731" s="185"/>
      <c r="L731" s="182"/>
      <c r="M731" s="186"/>
      <c r="T731" s="187"/>
      <c r="AT731" s="183" t="s">
        <v>182</v>
      </c>
      <c r="AU731" s="183" t="s">
        <v>98</v>
      </c>
      <c r="AV731" s="14" t="s">
        <v>92</v>
      </c>
      <c r="AW731" s="14" t="s">
        <v>40</v>
      </c>
      <c r="AX731" s="14" t="s">
        <v>85</v>
      </c>
      <c r="AY731" s="183" t="s">
        <v>171</v>
      </c>
    </row>
    <row r="732" spans="2:51" s="12" customFormat="1" ht="20.399999999999999">
      <c r="B732" s="154"/>
      <c r="D732" s="150" t="s">
        <v>182</v>
      </c>
      <c r="E732" s="155" t="s">
        <v>1</v>
      </c>
      <c r="F732" s="156" t="s">
        <v>1184</v>
      </c>
      <c r="H732" s="157">
        <v>13.86</v>
      </c>
      <c r="I732" s="158"/>
      <c r="L732" s="154"/>
      <c r="M732" s="159"/>
      <c r="T732" s="160"/>
      <c r="AT732" s="155" t="s">
        <v>182</v>
      </c>
      <c r="AU732" s="155" t="s">
        <v>98</v>
      </c>
      <c r="AV732" s="12" t="s">
        <v>98</v>
      </c>
      <c r="AW732" s="12" t="s">
        <v>40</v>
      </c>
      <c r="AX732" s="12" t="s">
        <v>85</v>
      </c>
      <c r="AY732" s="155" t="s">
        <v>171</v>
      </c>
    </row>
    <row r="733" spans="2:51" s="12" customFormat="1" ht="20.399999999999999">
      <c r="B733" s="154"/>
      <c r="D733" s="150" t="s">
        <v>182</v>
      </c>
      <c r="E733" s="155" t="s">
        <v>1</v>
      </c>
      <c r="F733" s="156" t="s">
        <v>1185</v>
      </c>
      <c r="H733" s="157">
        <v>48.24</v>
      </c>
      <c r="I733" s="158"/>
      <c r="L733" s="154"/>
      <c r="M733" s="159"/>
      <c r="T733" s="160"/>
      <c r="AT733" s="155" t="s">
        <v>182</v>
      </c>
      <c r="AU733" s="155" t="s">
        <v>98</v>
      </c>
      <c r="AV733" s="12" t="s">
        <v>98</v>
      </c>
      <c r="AW733" s="12" t="s">
        <v>40</v>
      </c>
      <c r="AX733" s="12" t="s">
        <v>85</v>
      </c>
      <c r="AY733" s="155" t="s">
        <v>171</v>
      </c>
    </row>
    <row r="734" spans="2:51" s="15" customFormat="1">
      <c r="B734" s="188"/>
      <c r="D734" s="150" t="s">
        <v>182</v>
      </c>
      <c r="E734" s="189" t="s">
        <v>1</v>
      </c>
      <c r="F734" s="190" t="s">
        <v>808</v>
      </c>
      <c r="H734" s="191">
        <v>62.1</v>
      </c>
      <c r="I734" s="192"/>
      <c r="L734" s="188"/>
      <c r="M734" s="193"/>
      <c r="T734" s="194"/>
      <c r="AT734" s="189" t="s">
        <v>182</v>
      </c>
      <c r="AU734" s="189" t="s">
        <v>98</v>
      </c>
      <c r="AV734" s="15" t="s">
        <v>190</v>
      </c>
      <c r="AW734" s="15" t="s">
        <v>40</v>
      </c>
      <c r="AX734" s="15" t="s">
        <v>85</v>
      </c>
      <c r="AY734" s="189" t="s">
        <v>171</v>
      </c>
    </row>
    <row r="735" spans="2:51" s="14" customFormat="1" ht="20.399999999999999">
      <c r="B735" s="182"/>
      <c r="D735" s="150" t="s">
        <v>182</v>
      </c>
      <c r="E735" s="183" t="s">
        <v>1</v>
      </c>
      <c r="F735" s="184" t="s">
        <v>925</v>
      </c>
      <c r="H735" s="183" t="s">
        <v>1</v>
      </c>
      <c r="I735" s="185"/>
      <c r="L735" s="182"/>
      <c r="M735" s="186"/>
      <c r="T735" s="187"/>
      <c r="AT735" s="183" t="s">
        <v>182</v>
      </c>
      <c r="AU735" s="183" t="s">
        <v>98</v>
      </c>
      <c r="AV735" s="14" t="s">
        <v>92</v>
      </c>
      <c r="AW735" s="14" t="s">
        <v>40</v>
      </c>
      <c r="AX735" s="14" t="s">
        <v>85</v>
      </c>
      <c r="AY735" s="183" t="s">
        <v>171</v>
      </c>
    </row>
    <row r="736" spans="2:51" s="12" customFormat="1" ht="20.399999999999999">
      <c r="B736" s="154"/>
      <c r="D736" s="150" t="s">
        <v>182</v>
      </c>
      <c r="E736" s="155" t="s">
        <v>1</v>
      </c>
      <c r="F736" s="156" t="s">
        <v>1186</v>
      </c>
      <c r="H736" s="157">
        <v>13.14</v>
      </c>
      <c r="I736" s="158"/>
      <c r="L736" s="154"/>
      <c r="M736" s="159"/>
      <c r="T736" s="160"/>
      <c r="AT736" s="155" t="s">
        <v>182</v>
      </c>
      <c r="AU736" s="155" t="s">
        <v>98</v>
      </c>
      <c r="AV736" s="12" t="s">
        <v>98</v>
      </c>
      <c r="AW736" s="12" t="s">
        <v>40</v>
      </c>
      <c r="AX736" s="12" t="s">
        <v>85</v>
      </c>
      <c r="AY736" s="155" t="s">
        <v>171</v>
      </c>
    </row>
    <row r="737" spans="2:51" s="12" customFormat="1" ht="20.399999999999999">
      <c r="B737" s="154"/>
      <c r="D737" s="150" t="s">
        <v>182</v>
      </c>
      <c r="E737" s="155" t="s">
        <v>1</v>
      </c>
      <c r="F737" s="156" t="s">
        <v>1187</v>
      </c>
      <c r="H737" s="157">
        <v>6.44</v>
      </c>
      <c r="I737" s="158"/>
      <c r="L737" s="154"/>
      <c r="M737" s="159"/>
      <c r="T737" s="160"/>
      <c r="AT737" s="155" t="s">
        <v>182</v>
      </c>
      <c r="AU737" s="155" t="s">
        <v>98</v>
      </c>
      <c r="AV737" s="12" t="s">
        <v>98</v>
      </c>
      <c r="AW737" s="12" t="s">
        <v>40</v>
      </c>
      <c r="AX737" s="12" t="s">
        <v>85</v>
      </c>
      <c r="AY737" s="155" t="s">
        <v>171</v>
      </c>
    </row>
    <row r="738" spans="2:51" s="12" customFormat="1" ht="20.399999999999999">
      <c r="B738" s="154"/>
      <c r="D738" s="150" t="s">
        <v>182</v>
      </c>
      <c r="E738" s="155" t="s">
        <v>1</v>
      </c>
      <c r="F738" s="156" t="s">
        <v>1188</v>
      </c>
      <c r="H738" s="157">
        <v>13.23</v>
      </c>
      <c r="I738" s="158"/>
      <c r="L738" s="154"/>
      <c r="M738" s="159"/>
      <c r="T738" s="160"/>
      <c r="AT738" s="155" t="s">
        <v>182</v>
      </c>
      <c r="AU738" s="155" t="s">
        <v>98</v>
      </c>
      <c r="AV738" s="12" t="s">
        <v>98</v>
      </c>
      <c r="AW738" s="12" t="s">
        <v>40</v>
      </c>
      <c r="AX738" s="12" t="s">
        <v>85</v>
      </c>
      <c r="AY738" s="155" t="s">
        <v>171</v>
      </c>
    </row>
    <row r="739" spans="2:51" s="15" customFormat="1">
      <c r="B739" s="188"/>
      <c r="D739" s="150" t="s">
        <v>182</v>
      </c>
      <c r="E739" s="189" t="s">
        <v>1</v>
      </c>
      <c r="F739" s="190" t="s">
        <v>808</v>
      </c>
      <c r="H739" s="191">
        <v>32.81</v>
      </c>
      <c r="I739" s="192"/>
      <c r="L739" s="188"/>
      <c r="M739" s="193"/>
      <c r="T739" s="194"/>
      <c r="AT739" s="189" t="s">
        <v>182</v>
      </c>
      <c r="AU739" s="189" t="s">
        <v>98</v>
      </c>
      <c r="AV739" s="15" t="s">
        <v>190</v>
      </c>
      <c r="AW739" s="15" t="s">
        <v>40</v>
      </c>
      <c r="AX739" s="15" t="s">
        <v>85</v>
      </c>
      <c r="AY739" s="189" t="s">
        <v>171</v>
      </c>
    </row>
    <row r="740" spans="2:51" s="14" customFormat="1">
      <c r="B740" s="182"/>
      <c r="D740" s="150" t="s">
        <v>182</v>
      </c>
      <c r="E740" s="183" t="s">
        <v>1</v>
      </c>
      <c r="F740" s="184" t="s">
        <v>1189</v>
      </c>
      <c r="H740" s="183" t="s">
        <v>1</v>
      </c>
      <c r="I740" s="185"/>
      <c r="L740" s="182"/>
      <c r="M740" s="186"/>
      <c r="T740" s="187"/>
      <c r="AT740" s="183" t="s">
        <v>182</v>
      </c>
      <c r="AU740" s="183" t="s">
        <v>98</v>
      </c>
      <c r="AV740" s="14" t="s">
        <v>92</v>
      </c>
      <c r="AW740" s="14" t="s">
        <v>40</v>
      </c>
      <c r="AX740" s="14" t="s">
        <v>85</v>
      </c>
      <c r="AY740" s="183" t="s">
        <v>171</v>
      </c>
    </row>
    <row r="741" spans="2:51" s="12" customFormat="1" ht="20.399999999999999">
      <c r="B741" s="154"/>
      <c r="D741" s="150" t="s">
        <v>182</v>
      </c>
      <c r="E741" s="155" t="s">
        <v>1</v>
      </c>
      <c r="F741" s="156" t="s">
        <v>1190</v>
      </c>
      <c r="H741" s="157">
        <v>34.24</v>
      </c>
      <c r="I741" s="158"/>
      <c r="L741" s="154"/>
      <c r="M741" s="159"/>
      <c r="T741" s="160"/>
      <c r="AT741" s="155" t="s">
        <v>182</v>
      </c>
      <c r="AU741" s="155" t="s">
        <v>98</v>
      </c>
      <c r="AV741" s="12" t="s">
        <v>98</v>
      </c>
      <c r="AW741" s="12" t="s">
        <v>40</v>
      </c>
      <c r="AX741" s="12" t="s">
        <v>85</v>
      </c>
      <c r="AY741" s="155" t="s">
        <v>171</v>
      </c>
    </row>
    <row r="742" spans="2:51" s="15" customFormat="1">
      <c r="B742" s="188"/>
      <c r="D742" s="150" t="s">
        <v>182</v>
      </c>
      <c r="E742" s="189" t="s">
        <v>1</v>
      </c>
      <c r="F742" s="190" t="s">
        <v>808</v>
      </c>
      <c r="H742" s="191">
        <v>34.24</v>
      </c>
      <c r="I742" s="192"/>
      <c r="L742" s="188"/>
      <c r="M742" s="193"/>
      <c r="T742" s="194"/>
      <c r="AT742" s="189" t="s">
        <v>182</v>
      </c>
      <c r="AU742" s="189" t="s">
        <v>98</v>
      </c>
      <c r="AV742" s="15" t="s">
        <v>190</v>
      </c>
      <c r="AW742" s="15" t="s">
        <v>40</v>
      </c>
      <c r="AX742" s="15" t="s">
        <v>85</v>
      </c>
      <c r="AY742" s="189" t="s">
        <v>171</v>
      </c>
    </row>
    <row r="743" spans="2:51" s="14" customFormat="1">
      <c r="B743" s="182"/>
      <c r="D743" s="150" t="s">
        <v>182</v>
      </c>
      <c r="E743" s="183" t="s">
        <v>1</v>
      </c>
      <c r="F743" s="184" t="s">
        <v>1191</v>
      </c>
      <c r="H743" s="183" t="s">
        <v>1</v>
      </c>
      <c r="I743" s="185"/>
      <c r="L743" s="182"/>
      <c r="M743" s="186"/>
      <c r="T743" s="187"/>
      <c r="AT743" s="183" t="s">
        <v>182</v>
      </c>
      <c r="AU743" s="183" t="s">
        <v>98</v>
      </c>
      <c r="AV743" s="14" t="s">
        <v>92</v>
      </c>
      <c r="AW743" s="14" t="s">
        <v>40</v>
      </c>
      <c r="AX743" s="14" t="s">
        <v>85</v>
      </c>
      <c r="AY743" s="183" t="s">
        <v>171</v>
      </c>
    </row>
    <row r="744" spans="2:51" s="12" customFormat="1" ht="20.399999999999999">
      <c r="B744" s="154"/>
      <c r="D744" s="150" t="s">
        <v>182</v>
      </c>
      <c r="E744" s="155" t="s">
        <v>1</v>
      </c>
      <c r="F744" s="156" t="s">
        <v>1192</v>
      </c>
      <c r="H744" s="157">
        <v>13.375999999999999</v>
      </c>
      <c r="I744" s="158"/>
      <c r="L744" s="154"/>
      <c r="M744" s="159"/>
      <c r="T744" s="160"/>
      <c r="AT744" s="155" t="s">
        <v>182</v>
      </c>
      <c r="AU744" s="155" t="s">
        <v>98</v>
      </c>
      <c r="AV744" s="12" t="s">
        <v>98</v>
      </c>
      <c r="AW744" s="12" t="s">
        <v>40</v>
      </c>
      <c r="AX744" s="12" t="s">
        <v>85</v>
      </c>
      <c r="AY744" s="155" t="s">
        <v>171</v>
      </c>
    </row>
    <row r="745" spans="2:51" s="12" customFormat="1" ht="20.399999999999999">
      <c r="B745" s="154"/>
      <c r="D745" s="150" t="s">
        <v>182</v>
      </c>
      <c r="E745" s="155" t="s">
        <v>1</v>
      </c>
      <c r="F745" s="156" t="s">
        <v>1193</v>
      </c>
      <c r="H745" s="157">
        <v>7.1609999999999996</v>
      </c>
      <c r="I745" s="158"/>
      <c r="L745" s="154"/>
      <c r="M745" s="159"/>
      <c r="T745" s="160"/>
      <c r="AT745" s="155" t="s">
        <v>182</v>
      </c>
      <c r="AU745" s="155" t="s">
        <v>98</v>
      </c>
      <c r="AV745" s="12" t="s">
        <v>98</v>
      </c>
      <c r="AW745" s="12" t="s">
        <v>40</v>
      </c>
      <c r="AX745" s="12" t="s">
        <v>85</v>
      </c>
      <c r="AY745" s="155" t="s">
        <v>171</v>
      </c>
    </row>
    <row r="746" spans="2:51" s="12" customFormat="1" ht="20.399999999999999">
      <c r="B746" s="154"/>
      <c r="D746" s="150" t="s">
        <v>182</v>
      </c>
      <c r="E746" s="155" t="s">
        <v>1</v>
      </c>
      <c r="F746" s="156" t="s">
        <v>1194</v>
      </c>
      <c r="H746" s="157">
        <v>40.392000000000003</v>
      </c>
      <c r="I746" s="158"/>
      <c r="L746" s="154"/>
      <c r="M746" s="159"/>
      <c r="T746" s="160"/>
      <c r="AT746" s="155" t="s">
        <v>182</v>
      </c>
      <c r="AU746" s="155" t="s">
        <v>98</v>
      </c>
      <c r="AV746" s="12" t="s">
        <v>98</v>
      </c>
      <c r="AW746" s="12" t="s">
        <v>40</v>
      </c>
      <c r="AX746" s="12" t="s">
        <v>85</v>
      </c>
      <c r="AY746" s="155" t="s">
        <v>171</v>
      </c>
    </row>
    <row r="747" spans="2:51" s="15" customFormat="1">
      <c r="B747" s="188"/>
      <c r="D747" s="150" t="s">
        <v>182</v>
      </c>
      <c r="E747" s="189" t="s">
        <v>1</v>
      </c>
      <c r="F747" s="190" t="s">
        <v>808</v>
      </c>
      <c r="H747" s="191">
        <v>60.929000000000002</v>
      </c>
      <c r="I747" s="192"/>
      <c r="L747" s="188"/>
      <c r="M747" s="193"/>
      <c r="T747" s="194"/>
      <c r="AT747" s="189" t="s">
        <v>182</v>
      </c>
      <c r="AU747" s="189" t="s">
        <v>98</v>
      </c>
      <c r="AV747" s="15" t="s">
        <v>190</v>
      </c>
      <c r="AW747" s="15" t="s">
        <v>40</v>
      </c>
      <c r="AX747" s="15" t="s">
        <v>85</v>
      </c>
      <c r="AY747" s="189" t="s">
        <v>171</v>
      </c>
    </row>
    <row r="748" spans="2:51" s="14" customFormat="1">
      <c r="B748" s="182"/>
      <c r="D748" s="150" t="s">
        <v>182</v>
      </c>
      <c r="E748" s="183" t="s">
        <v>1</v>
      </c>
      <c r="F748" s="184" t="s">
        <v>993</v>
      </c>
      <c r="H748" s="183" t="s">
        <v>1</v>
      </c>
      <c r="I748" s="185"/>
      <c r="L748" s="182"/>
      <c r="M748" s="186"/>
      <c r="T748" s="187"/>
      <c r="AT748" s="183" t="s">
        <v>182</v>
      </c>
      <c r="AU748" s="183" t="s">
        <v>98</v>
      </c>
      <c r="AV748" s="14" t="s">
        <v>92</v>
      </c>
      <c r="AW748" s="14" t="s">
        <v>40</v>
      </c>
      <c r="AX748" s="14" t="s">
        <v>85</v>
      </c>
      <c r="AY748" s="183" t="s">
        <v>171</v>
      </c>
    </row>
    <row r="749" spans="2:51" s="12" customFormat="1">
      <c r="B749" s="154"/>
      <c r="D749" s="150" t="s">
        <v>182</v>
      </c>
      <c r="E749" s="155" t="s">
        <v>1</v>
      </c>
      <c r="F749" s="156" t="s">
        <v>1195</v>
      </c>
      <c r="H749" s="157">
        <v>9</v>
      </c>
      <c r="I749" s="158"/>
      <c r="L749" s="154"/>
      <c r="M749" s="159"/>
      <c r="T749" s="160"/>
      <c r="AT749" s="155" t="s">
        <v>182</v>
      </c>
      <c r="AU749" s="155" t="s">
        <v>98</v>
      </c>
      <c r="AV749" s="12" t="s">
        <v>98</v>
      </c>
      <c r="AW749" s="12" t="s">
        <v>40</v>
      </c>
      <c r="AX749" s="12" t="s">
        <v>85</v>
      </c>
      <c r="AY749" s="155" t="s">
        <v>171</v>
      </c>
    </row>
    <row r="750" spans="2:51" s="12" customFormat="1">
      <c r="B750" s="154"/>
      <c r="D750" s="150" t="s">
        <v>182</v>
      </c>
      <c r="E750" s="155" t="s">
        <v>1</v>
      </c>
      <c r="F750" s="156" t="s">
        <v>1196</v>
      </c>
      <c r="H750" s="157">
        <v>8.9640000000000004</v>
      </c>
      <c r="I750" s="158"/>
      <c r="L750" s="154"/>
      <c r="M750" s="159"/>
      <c r="T750" s="160"/>
      <c r="AT750" s="155" t="s">
        <v>182</v>
      </c>
      <c r="AU750" s="155" t="s">
        <v>98</v>
      </c>
      <c r="AV750" s="12" t="s">
        <v>98</v>
      </c>
      <c r="AW750" s="12" t="s">
        <v>40</v>
      </c>
      <c r="AX750" s="12" t="s">
        <v>85</v>
      </c>
      <c r="AY750" s="155" t="s">
        <v>171</v>
      </c>
    </row>
    <row r="751" spans="2:51" s="12" customFormat="1">
      <c r="B751" s="154"/>
      <c r="D751" s="150" t="s">
        <v>182</v>
      </c>
      <c r="E751" s="155" t="s">
        <v>1</v>
      </c>
      <c r="F751" s="156" t="s">
        <v>1197</v>
      </c>
      <c r="H751" s="157">
        <v>9.31</v>
      </c>
      <c r="I751" s="158"/>
      <c r="L751" s="154"/>
      <c r="M751" s="159"/>
      <c r="T751" s="160"/>
      <c r="AT751" s="155" t="s">
        <v>182</v>
      </c>
      <c r="AU751" s="155" t="s">
        <v>98</v>
      </c>
      <c r="AV751" s="12" t="s">
        <v>98</v>
      </c>
      <c r="AW751" s="12" t="s">
        <v>40</v>
      </c>
      <c r="AX751" s="12" t="s">
        <v>85</v>
      </c>
      <c r="AY751" s="155" t="s">
        <v>171</v>
      </c>
    </row>
    <row r="752" spans="2:51" s="12" customFormat="1">
      <c r="B752" s="154"/>
      <c r="D752" s="150" t="s">
        <v>182</v>
      </c>
      <c r="E752" s="155" t="s">
        <v>1</v>
      </c>
      <c r="F752" s="156" t="s">
        <v>1198</v>
      </c>
      <c r="H752" s="157">
        <v>7.8659999999999997</v>
      </c>
      <c r="I752" s="158"/>
      <c r="L752" s="154"/>
      <c r="M752" s="159"/>
      <c r="T752" s="160"/>
      <c r="AT752" s="155" t="s">
        <v>182</v>
      </c>
      <c r="AU752" s="155" t="s">
        <v>98</v>
      </c>
      <c r="AV752" s="12" t="s">
        <v>98</v>
      </c>
      <c r="AW752" s="12" t="s">
        <v>40</v>
      </c>
      <c r="AX752" s="12" t="s">
        <v>85</v>
      </c>
      <c r="AY752" s="155" t="s">
        <v>171</v>
      </c>
    </row>
    <row r="753" spans="2:65" s="12" customFormat="1">
      <c r="B753" s="154"/>
      <c r="D753" s="150" t="s">
        <v>182</v>
      </c>
      <c r="E753" s="155" t="s">
        <v>1</v>
      </c>
      <c r="F753" s="156" t="s">
        <v>1199</v>
      </c>
      <c r="H753" s="157">
        <v>9.1199999999999992</v>
      </c>
      <c r="I753" s="158"/>
      <c r="L753" s="154"/>
      <c r="M753" s="159"/>
      <c r="T753" s="160"/>
      <c r="AT753" s="155" t="s">
        <v>182</v>
      </c>
      <c r="AU753" s="155" t="s">
        <v>98</v>
      </c>
      <c r="AV753" s="12" t="s">
        <v>98</v>
      </c>
      <c r="AW753" s="12" t="s">
        <v>40</v>
      </c>
      <c r="AX753" s="12" t="s">
        <v>85</v>
      </c>
      <c r="AY753" s="155" t="s">
        <v>171</v>
      </c>
    </row>
    <row r="754" spans="2:65" s="15" customFormat="1">
      <c r="B754" s="188"/>
      <c r="D754" s="150" t="s">
        <v>182</v>
      </c>
      <c r="E754" s="189" t="s">
        <v>1</v>
      </c>
      <c r="F754" s="190" t="s">
        <v>808</v>
      </c>
      <c r="H754" s="191">
        <v>44.26</v>
      </c>
      <c r="I754" s="192"/>
      <c r="L754" s="188"/>
      <c r="M754" s="193"/>
      <c r="T754" s="194"/>
      <c r="AT754" s="189" t="s">
        <v>182</v>
      </c>
      <c r="AU754" s="189" t="s">
        <v>98</v>
      </c>
      <c r="AV754" s="15" t="s">
        <v>190</v>
      </c>
      <c r="AW754" s="15" t="s">
        <v>40</v>
      </c>
      <c r="AX754" s="15" t="s">
        <v>85</v>
      </c>
      <c r="AY754" s="189" t="s">
        <v>171</v>
      </c>
    </row>
    <row r="755" spans="2:65" s="14" customFormat="1">
      <c r="B755" s="182"/>
      <c r="D755" s="150" t="s">
        <v>182</v>
      </c>
      <c r="E755" s="183" t="s">
        <v>1</v>
      </c>
      <c r="F755" s="184" t="s">
        <v>1005</v>
      </c>
      <c r="H755" s="183" t="s">
        <v>1</v>
      </c>
      <c r="I755" s="185"/>
      <c r="L755" s="182"/>
      <c r="M755" s="186"/>
      <c r="T755" s="187"/>
      <c r="AT755" s="183" t="s">
        <v>182</v>
      </c>
      <c r="AU755" s="183" t="s">
        <v>98</v>
      </c>
      <c r="AV755" s="14" t="s">
        <v>92</v>
      </c>
      <c r="AW755" s="14" t="s">
        <v>40</v>
      </c>
      <c r="AX755" s="14" t="s">
        <v>85</v>
      </c>
      <c r="AY755" s="183" t="s">
        <v>171</v>
      </c>
    </row>
    <row r="756" spans="2:65" s="12" customFormat="1">
      <c r="B756" s="154"/>
      <c r="D756" s="150" t="s">
        <v>182</v>
      </c>
      <c r="E756" s="155" t="s">
        <v>1</v>
      </c>
      <c r="F756" s="156" t="s">
        <v>1200</v>
      </c>
      <c r="H756" s="157">
        <v>5.5679999999999996</v>
      </c>
      <c r="I756" s="158"/>
      <c r="L756" s="154"/>
      <c r="M756" s="159"/>
      <c r="T756" s="160"/>
      <c r="AT756" s="155" t="s">
        <v>182</v>
      </c>
      <c r="AU756" s="155" t="s">
        <v>98</v>
      </c>
      <c r="AV756" s="12" t="s">
        <v>98</v>
      </c>
      <c r="AW756" s="12" t="s">
        <v>40</v>
      </c>
      <c r="AX756" s="12" t="s">
        <v>85</v>
      </c>
      <c r="AY756" s="155" t="s">
        <v>171</v>
      </c>
    </row>
    <row r="757" spans="2:65" s="12" customFormat="1">
      <c r="B757" s="154"/>
      <c r="D757" s="150" t="s">
        <v>182</v>
      </c>
      <c r="E757" s="155" t="s">
        <v>1</v>
      </c>
      <c r="F757" s="156" t="s">
        <v>1201</v>
      </c>
      <c r="H757" s="157">
        <v>5.9039999999999999</v>
      </c>
      <c r="I757" s="158"/>
      <c r="L757" s="154"/>
      <c r="M757" s="159"/>
      <c r="T757" s="160"/>
      <c r="AT757" s="155" t="s">
        <v>182</v>
      </c>
      <c r="AU757" s="155" t="s">
        <v>98</v>
      </c>
      <c r="AV757" s="12" t="s">
        <v>98</v>
      </c>
      <c r="AW757" s="12" t="s">
        <v>40</v>
      </c>
      <c r="AX757" s="12" t="s">
        <v>85</v>
      </c>
      <c r="AY757" s="155" t="s">
        <v>171</v>
      </c>
    </row>
    <row r="758" spans="2:65" s="12" customFormat="1">
      <c r="B758" s="154"/>
      <c r="D758" s="150" t="s">
        <v>182</v>
      </c>
      <c r="E758" s="155" t="s">
        <v>1</v>
      </c>
      <c r="F758" s="156" t="s">
        <v>1202</v>
      </c>
      <c r="H758" s="157">
        <v>3.472</v>
      </c>
      <c r="I758" s="158"/>
      <c r="L758" s="154"/>
      <c r="M758" s="159"/>
      <c r="T758" s="160"/>
      <c r="AT758" s="155" t="s">
        <v>182</v>
      </c>
      <c r="AU758" s="155" t="s">
        <v>98</v>
      </c>
      <c r="AV758" s="12" t="s">
        <v>98</v>
      </c>
      <c r="AW758" s="12" t="s">
        <v>40</v>
      </c>
      <c r="AX758" s="12" t="s">
        <v>85</v>
      </c>
      <c r="AY758" s="155" t="s">
        <v>171</v>
      </c>
    </row>
    <row r="759" spans="2:65" s="15" customFormat="1">
      <c r="B759" s="188"/>
      <c r="D759" s="150" t="s">
        <v>182</v>
      </c>
      <c r="E759" s="189" t="s">
        <v>1</v>
      </c>
      <c r="F759" s="190" t="s">
        <v>808</v>
      </c>
      <c r="H759" s="191">
        <v>14.943999999999999</v>
      </c>
      <c r="I759" s="192"/>
      <c r="L759" s="188"/>
      <c r="M759" s="193"/>
      <c r="T759" s="194"/>
      <c r="AT759" s="189" t="s">
        <v>182</v>
      </c>
      <c r="AU759" s="189" t="s">
        <v>98</v>
      </c>
      <c r="AV759" s="15" t="s">
        <v>190</v>
      </c>
      <c r="AW759" s="15" t="s">
        <v>40</v>
      </c>
      <c r="AX759" s="15" t="s">
        <v>85</v>
      </c>
      <c r="AY759" s="189" t="s">
        <v>171</v>
      </c>
    </row>
    <row r="760" spans="2:65" s="13" customFormat="1">
      <c r="B760" s="172"/>
      <c r="D760" s="150" t="s">
        <v>182</v>
      </c>
      <c r="E760" s="173" t="s">
        <v>1</v>
      </c>
      <c r="F760" s="174" t="s">
        <v>546</v>
      </c>
      <c r="H760" s="175">
        <v>1658.9659999999997</v>
      </c>
      <c r="I760" s="176"/>
      <c r="L760" s="172"/>
      <c r="M760" s="177"/>
      <c r="T760" s="178"/>
      <c r="AT760" s="173" t="s">
        <v>182</v>
      </c>
      <c r="AU760" s="173" t="s">
        <v>98</v>
      </c>
      <c r="AV760" s="13" t="s">
        <v>178</v>
      </c>
      <c r="AW760" s="13" t="s">
        <v>40</v>
      </c>
      <c r="AX760" s="13" t="s">
        <v>92</v>
      </c>
      <c r="AY760" s="173" t="s">
        <v>171</v>
      </c>
    </row>
    <row r="761" spans="2:65" s="1" customFormat="1" ht="24.15" customHeight="1">
      <c r="B761" s="33"/>
      <c r="C761" s="137" t="s">
        <v>366</v>
      </c>
      <c r="D761" s="137" t="s">
        <v>173</v>
      </c>
      <c r="E761" s="138" t="s">
        <v>1203</v>
      </c>
      <c r="F761" s="139" t="s">
        <v>1204</v>
      </c>
      <c r="G761" s="140" t="s">
        <v>176</v>
      </c>
      <c r="H761" s="141">
        <v>1867.7180000000001</v>
      </c>
      <c r="I761" s="142"/>
      <c r="J761" s="143">
        <f>ROUND(I761*H761,2)</f>
        <v>0</v>
      </c>
      <c r="K761" s="139" t="s">
        <v>177</v>
      </c>
      <c r="L761" s="33"/>
      <c r="M761" s="144" t="s">
        <v>1</v>
      </c>
      <c r="N761" s="145" t="s">
        <v>50</v>
      </c>
      <c r="P761" s="146">
        <f>O761*H761</f>
        <v>0</v>
      </c>
      <c r="Q761" s="146">
        <v>0</v>
      </c>
      <c r="R761" s="146">
        <f>Q761*H761</f>
        <v>0</v>
      </c>
      <c r="S761" s="146">
        <v>0</v>
      </c>
      <c r="T761" s="147">
        <f>S761*H761</f>
        <v>0</v>
      </c>
      <c r="AR761" s="148" t="s">
        <v>178</v>
      </c>
      <c r="AT761" s="148" t="s">
        <v>173</v>
      </c>
      <c r="AU761" s="148" t="s">
        <v>98</v>
      </c>
      <c r="AY761" s="17" t="s">
        <v>171</v>
      </c>
      <c r="BE761" s="149">
        <f>IF(N761="základní",J761,0)</f>
        <v>0</v>
      </c>
      <c r="BF761" s="149">
        <f>IF(N761="snížená",J761,0)</f>
        <v>0</v>
      </c>
      <c r="BG761" s="149">
        <f>IF(N761="zákl. přenesená",J761,0)</f>
        <v>0</v>
      </c>
      <c r="BH761" s="149">
        <f>IF(N761="sníž. přenesená",J761,0)</f>
        <v>0</v>
      </c>
      <c r="BI761" s="149">
        <f>IF(N761="nulová",J761,0)</f>
        <v>0</v>
      </c>
      <c r="BJ761" s="17" t="s">
        <v>92</v>
      </c>
      <c r="BK761" s="149">
        <f>ROUND(I761*H761,2)</f>
        <v>0</v>
      </c>
      <c r="BL761" s="17" t="s">
        <v>178</v>
      </c>
      <c r="BM761" s="148" t="s">
        <v>1205</v>
      </c>
    </row>
    <row r="762" spans="2:65" s="1" customFormat="1" ht="28.8">
      <c r="B762" s="33"/>
      <c r="D762" s="150" t="s">
        <v>180</v>
      </c>
      <c r="F762" s="151" t="s">
        <v>1206</v>
      </c>
      <c r="I762" s="152"/>
      <c r="L762" s="33"/>
      <c r="M762" s="153"/>
      <c r="T762" s="57"/>
      <c r="AT762" s="17" t="s">
        <v>180</v>
      </c>
      <c r="AU762" s="17" t="s">
        <v>98</v>
      </c>
    </row>
    <row r="763" spans="2:65" s="12" customFormat="1">
      <c r="B763" s="154"/>
      <c r="D763" s="150" t="s">
        <v>182</v>
      </c>
      <c r="E763" s="155" t="s">
        <v>1</v>
      </c>
      <c r="F763" s="156" t="s">
        <v>1207</v>
      </c>
      <c r="H763" s="157">
        <v>1867.7180000000001</v>
      </c>
      <c r="I763" s="158"/>
      <c r="L763" s="154"/>
      <c r="M763" s="159"/>
      <c r="T763" s="160"/>
      <c r="AT763" s="155" t="s">
        <v>182</v>
      </c>
      <c r="AU763" s="155" t="s">
        <v>98</v>
      </c>
      <c r="AV763" s="12" t="s">
        <v>98</v>
      </c>
      <c r="AW763" s="12" t="s">
        <v>40</v>
      </c>
      <c r="AX763" s="12" t="s">
        <v>85</v>
      </c>
      <c r="AY763" s="155" t="s">
        <v>171</v>
      </c>
    </row>
    <row r="764" spans="2:65" s="13" customFormat="1">
      <c r="B764" s="172"/>
      <c r="D764" s="150" t="s">
        <v>182</v>
      </c>
      <c r="E764" s="173" t="s">
        <v>1</v>
      </c>
      <c r="F764" s="174" t="s">
        <v>546</v>
      </c>
      <c r="H764" s="175">
        <v>1867.7180000000001</v>
      </c>
      <c r="I764" s="176"/>
      <c r="L764" s="172"/>
      <c r="M764" s="177"/>
      <c r="T764" s="178"/>
      <c r="AT764" s="173" t="s">
        <v>182</v>
      </c>
      <c r="AU764" s="173" t="s">
        <v>98</v>
      </c>
      <c r="AV764" s="13" t="s">
        <v>178</v>
      </c>
      <c r="AW764" s="13" t="s">
        <v>40</v>
      </c>
      <c r="AX764" s="13" t="s">
        <v>92</v>
      </c>
      <c r="AY764" s="173" t="s">
        <v>171</v>
      </c>
    </row>
    <row r="765" spans="2:65" s="1" customFormat="1" ht="24.15" customHeight="1">
      <c r="B765" s="33"/>
      <c r="C765" s="137" t="s">
        <v>372</v>
      </c>
      <c r="D765" s="137" t="s">
        <v>173</v>
      </c>
      <c r="E765" s="138" t="s">
        <v>1208</v>
      </c>
      <c r="F765" s="139" t="s">
        <v>1209</v>
      </c>
      <c r="G765" s="140" t="s">
        <v>176</v>
      </c>
      <c r="H765" s="141">
        <v>1658.9659999999999</v>
      </c>
      <c r="I765" s="142"/>
      <c r="J765" s="143">
        <f>ROUND(I765*H765,2)</f>
        <v>0</v>
      </c>
      <c r="K765" s="139" t="s">
        <v>177</v>
      </c>
      <c r="L765" s="33"/>
      <c r="M765" s="144" t="s">
        <v>1</v>
      </c>
      <c r="N765" s="145" t="s">
        <v>50</v>
      </c>
      <c r="P765" s="146">
        <f>O765*H765</f>
        <v>0</v>
      </c>
      <c r="Q765" s="146">
        <v>0</v>
      </c>
      <c r="R765" s="146">
        <f>Q765*H765</f>
        <v>0</v>
      </c>
      <c r="S765" s="146">
        <v>0</v>
      </c>
      <c r="T765" s="147">
        <f>S765*H765</f>
        <v>0</v>
      </c>
      <c r="AR765" s="148" t="s">
        <v>178</v>
      </c>
      <c r="AT765" s="148" t="s">
        <v>173</v>
      </c>
      <c r="AU765" s="148" t="s">
        <v>98</v>
      </c>
      <c r="AY765" s="17" t="s">
        <v>171</v>
      </c>
      <c r="BE765" s="149">
        <f>IF(N765="základní",J765,0)</f>
        <v>0</v>
      </c>
      <c r="BF765" s="149">
        <f>IF(N765="snížená",J765,0)</f>
        <v>0</v>
      </c>
      <c r="BG765" s="149">
        <f>IF(N765="zákl. přenesená",J765,0)</f>
        <v>0</v>
      </c>
      <c r="BH765" s="149">
        <f>IF(N765="sníž. přenesená",J765,0)</f>
        <v>0</v>
      </c>
      <c r="BI765" s="149">
        <f>IF(N765="nulová",J765,0)</f>
        <v>0</v>
      </c>
      <c r="BJ765" s="17" t="s">
        <v>92</v>
      </c>
      <c r="BK765" s="149">
        <f>ROUND(I765*H765,2)</f>
        <v>0</v>
      </c>
      <c r="BL765" s="17" t="s">
        <v>178</v>
      </c>
      <c r="BM765" s="148" t="s">
        <v>1210</v>
      </c>
    </row>
    <row r="766" spans="2:65" s="1" customFormat="1" ht="28.8">
      <c r="B766" s="33"/>
      <c r="D766" s="150" t="s">
        <v>180</v>
      </c>
      <c r="F766" s="151" t="s">
        <v>1211</v>
      </c>
      <c r="I766" s="152"/>
      <c r="L766" s="33"/>
      <c r="M766" s="153"/>
      <c r="T766" s="57"/>
      <c r="AT766" s="17" t="s">
        <v>180</v>
      </c>
      <c r="AU766" s="17" t="s">
        <v>98</v>
      </c>
    </row>
    <row r="767" spans="2:65" s="12" customFormat="1">
      <c r="B767" s="154"/>
      <c r="D767" s="150" t="s">
        <v>182</v>
      </c>
      <c r="E767" s="155" t="s">
        <v>1</v>
      </c>
      <c r="F767" s="156" t="s">
        <v>1212</v>
      </c>
      <c r="H767" s="157">
        <v>1658.9659999999999</v>
      </c>
      <c r="I767" s="158"/>
      <c r="L767" s="154"/>
      <c r="M767" s="159"/>
      <c r="T767" s="160"/>
      <c r="AT767" s="155" t="s">
        <v>182</v>
      </c>
      <c r="AU767" s="155" t="s">
        <v>98</v>
      </c>
      <c r="AV767" s="12" t="s">
        <v>98</v>
      </c>
      <c r="AW767" s="12" t="s">
        <v>40</v>
      </c>
      <c r="AX767" s="12" t="s">
        <v>85</v>
      </c>
      <c r="AY767" s="155" t="s">
        <v>171</v>
      </c>
    </row>
    <row r="768" spans="2:65" s="13" customFormat="1">
      <c r="B768" s="172"/>
      <c r="D768" s="150" t="s">
        <v>182</v>
      </c>
      <c r="E768" s="173" t="s">
        <v>1</v>
      </c>
      <c r="F768" s="174" t="s">
        <v>546</v>
      </c>
      <c r="H768" s="175">
        <v>1658.9659999999999</v>
      </c>
      <c r="I768" s="176"/>
      <c r="L768" s="172"/>
      <c r="M768" s="177"/>
      <c r="T768" s="178"/>
      <c r="AT768" s="173" t="s">
        <v>182</v>
      </c>
      <c r="AU768" s="173" t="s">
        <v>98</v>
      </c>
      <c r="AV768" s="13" t="s">
        <v>178</v>
      </c>
      <c r="AW768" s="13" t="s">
        <v>40</v>
      </c>
      <c r="AX768" s="13" t="s">
        <v>92</v>
      </c>
      <c r="AY768" s="173" t="s">
        <v>171</v>
      </c>
    </row>
    <row r="769" spans="2:65" s="1" customFormat="1" ht="37.799999999999997" customHeight="1">
      <c r="B769" s="33"/>
      <c r="C769" s="137" t="s">
        <v>379</v>
      </c>
      <c r="D769" s="137" t="s">
        <v>173</v>
      </c>
      <c r="E769" s="138" t="s">
        <v>1213</v>
      </c>
      <c r="F769" s="139" t="s">
        <v>1214</v>
      </c>
      <c r="G769" s="140" t="s">
        <v>215</v>
      </c>
      <c r="H769" s="141">
        <v>850.83500000000004</v>
      </c>
      <c r="I769" s="142"/>
      <c r="J769" s="143">
        <f>ROUND(I769*H769,2)</f>
        <v>0</v>
      </c>
      <c r="K769" s="139" t="s">
        <v>177</v>
      </c>
      <c r="L769" s="33"/>
      <c r="M769" s="144" t="s">
        <v>1</v>
      </c>
      <c r="N769" s="145" t="s">
        <v>50</v>
      </c>
      <c r="P769" s="146">
        <f>O769*H769</f>
        <v>0</v>
      </c>
      <c r="Q769" s="146">
        <v>0</v>
      </c>
      <c r="R769" s="146">
        <f>Q769*H769</f>
        <v>0</v>
      </c>
      <c r="S769" s="146">
        <v>0</v>
      </c>
      <c r="T769" s="147">
        <f>S769*H769</f>
        <v>0</v>
      </c>
      <c r="AR769" s="148" t="s">
        <v>178</v>
      </c>
      <c r="AT769" s="148" t="s">
        <v>173</v>
      </c>
      <c r="AU769" s="148" t="s">
        <v>98</v>
      </c>
      <c r="AY769" s="17" t="s">
        <v>171</v>
      </c>
      <c r="BE769" s="149">
        <f>IF(N769="základní",J769,0)</f>
        <v>0</v>
      </c>
      <c r="BF769" s="149">
        <f>IF(N769="snížená",J769,0)</f>
        <v>0</v>
      </c>
      <c r="BG769" s="149">
        <f>IF(N769="zákl. přenesená",J769,0)</f>
        <v>0</v>
      </c>
      <c r="BH769" s="149">
        <f>IF(N769="sníž. přenesená",J769,0)</f>
        <v>0</v>
      </c>
      <c r="BI769" s="149">
        <f>IF(N769="nulová",J769,0)</f>
        <v>0</v>
      </c>
      <c r="BJ769" s="17" t="s">
        <v>92</v>
      </c>
      <c r="BK769" s="149">
        <f>ROUND(I769*H769,2)</f>
        <v>0</v>
      </c>
      <c r="BL769" s="17" t="s">
        <v>178</v>
      </c>
      <c r="BM769" s="148" t="s">
        <v>1215</v>
      </c>
    </row>
    <row r="770" spans="2:65" s="1" customFormat="1" ht="38.4">
      <c r="B770" s="33"/>
      <c r="D770" s="150" t="s">
        <v>180</v>
      </c>
      <c r="F770" s="151" t="s">
        <v>1216</v>
      </c>
      <c r="I770" s="152"/>
      <c r="L770" s="33"/>
      <c r="M770" s="153"/>
      <c r="T770" s="57"/>
      <c r="AT770" s="17" t="s">
        <v>180</v>
      </c>
      <c r="AU770" s="17" t="s">
        <v>98</v>
      </c>
    </row>
    <row r="771" spans="2:65" s="12" customFormat="1">
      <c r="B771" s="154"/>
      <c r="D771" s="150" t="s">
        <v>182</v>
      </c>
      <c r="E771" s="155" t="s">
        <v>1</v>
      </c>
      <c r="F771" s="156" t="s">
        <v>1217</v>
      </c>
      <c r="H771" s="157">
        <v>850.83500000000004</v>
      </c>
      <c r="I771" s="158"/>
      <c r="L771" s="154"/>
      <c r="M771" s="159"/>
      <c r="T771" s="160"/>
      <c r="AT771" s="155" t="s">
        <v>182</v>
      </c>
      <c r="AU771" s="155" t="s">
        <v>98</v>
      </c>
      <c r="AV771" s="12" t="s">
        <v>98</v>
      </c>
      <c r="AW771" s="12" t="s">
        <v>40</v>
      </c>
      <c r="AX771" s="12" t="s">
        <v>85</v>
      </c>
      <c r="AY771" s="155" t="s">
        <v>171</v>
      </c>
    </row>
    <row r="772" spans="2:65" s="13" customFormat="1">
      <c r="B772" s="172"/>
      <c r="D772" s="150" t="s">
        <v>182</v>
      </c>
      <c r="E772" s="173" t="s">
        <v>1</v>
      </c>
      <c r="F772" s="174" t="s">
        <v>546</v>
      </c>
      <c r="H772" s="175">
        <v>850.83500000000004</v>
      </c>
      <c r="I772" s="176"/>
      <c r="L772" s="172"/>
      <c r="M772" s="177"/>
      <c r="T772" s="178"/>
      <c r="AT772" s="173" t="s">
        <v>182</v>
      </c>
      <c r="AU772" s="173" t="s">
        <v>98</v>
      </c>
      <c r="AV772" s="13" t="s">
        <v>178</v>
      </c>
      <c r="AW772" s="13" t="s">
        <v>40</v>
      </c>
      <c r="AX772" s="13" t="s">
        <v>92</v>
      </c>
      <c r="AY772" s="173" t="s">
        <v>171</v>
      </c>
    </row>
    <row r="773" spans="2:65" s="1" customFormat="1" ht="37.799999999999997" customHeight="1">
      <c r="B773" s="33"/>
      <c r="C773" s="137" t="s">
        <v>386</v>
      </c>
      <c r="D773" s="137" t="s">
        <v>173</v>
      </c>
      <c r="E773" s="138" t="s">
        <v>1218</v>
      </c>
      <c r="F773" s="139" t="s">
        <v>1219</v>
      </c>
      <c r="G773" s="140" t="s">
        <v>215</v>
      </c>
      <c r="H773" s="141">
        <v>12762.525</v>
      </c>
      <c r="I773" s="142"/>
      <c r="J773" s="143">
        <f>ROUND(I773*H773,2)</f>
        <v>0</v>
      </c>
      <c r="K773" s="139" t="s">
        <v>177</v>
      </c>
      <c r="L773" s="33"/>
      <c r="M773" s="144" t="s">
        <v>1</v>
      </c>
      <c r="N773" s="145" t="s">
        <v>50</v>
      </c>
      <c r="P773" s="146">
        <f>O773*H773</f>
        <v>0</v>
      </c>
      <c r="Q773" s="146">
        <v>0</v>
      </c>
      <c r="R773" s="146">
        <f>Q773*H773</f>
        <v>0</v>
      </c>
      <c r="S773" s="146">
        <v>0</v>
      </c>
      <c r="T773" s="147">
        <f>S773*H773</f>
        <v>0</v>
      </c>
      <c r="AR773" s="148" t="s">
        <v>178</v>
      </c>
      <c r="AT773" s="148" t="s">
        <v>173</v>
      </c>
      <c r="AU773" s="148" t="s">
        <v>98</v>
      </c>
      <c r="AY773" s="17" t="s">
        <v>171</v>
      </c>
      <c r="BE773" s="149">
        <f>IF(N773="základní",J773,0)</f>
        <v>0</v>
      </c>
      <c r="BF773" s="149">
        <f>IF(N773="snížená",J773,0)</f>
        <v>0</v>
      </c>
      <c r="BG773" s="149">
        <f>IF(N773="zákl. přenesená",J773,0)</f>
        <v>0</v>
      </c>
      <c r="BH773" s="149">
        <f>IF(N773="sníž. přenesená",J773,0)</f>
        <v>0</v>
      </c>
      <c r="BI773" s="149">
        <f>IF(N773="nulová",J773,0)</f>
        <v>0</v>
      </c>
      <c r="BJ773" s="17" t="s">
        <v>92</v>
      </c>
      <c r="BK773" s="149">
        <f>ROUND(I773*H773,2)</f>
        <v>0</v>
      </c>
      <c r="BL773" s="17" t="s">
        <v>178</v>
      </c>
      <c r="BM773" s="148" t="s">
        <v>1220</v>
      </c>
    </row>
    <row r="774" spans="2:65" s="1" customFormat="1" ht="48">
      <c r="B774" s="33"/>
      <c r="D774" s="150" t="s">
        <v>180</v>
      </c>
      <c r="F774" s="151" t="s">
        <v>1221</v>
      </c>
      <c r="I774" s="152"/>
      <c r="L774" s="33"/>
      <c r="M774" s="153"/>
      <c r="T774" s="57"/>
      <c r="AT774" s="17" t="s">
        <v>180</v>
      </c>
      <c r="AU774" s="17" t="s">
        <v>98</v>
      </c>
    </row>
    <row r="775" spans="2:65" s="12" customFormat="1">
      <c r="B775" s="154"/>
      <c r="D775" s="150" t="s">
        <v>182</v>
      </c>
      <c r="E775" s="155" t="s">
        <v>1</v>
      </c>
      <c r="F775" s="156" t="s">
        <v>1222</v>
      </c>
      <c r="H775" s="157">
        <v>12762.525</v>
      </c>
      <c r="I775" s="158"/>
      <c r="L775" s="154"/>
      <c r="M775" s="159"/>
      <c r="T775" s="160"/>
      <c r="AT775" s="155" t="s">
        <v>182</v>
      </c>
      <c r="AU775" s="155" t="s">
        <v>98</v>
      </c>
      <c r="AV775" s="12" t="s">
        <v>98</v>
      </c>
      <c r="AW775" s="12" t="s">
        <v>40</v>
      </c>
      <c r="AX775" s="12" t="s">
        <v>85</v>
      </c>
      <c r="AY775" s="155" t="s">
        <v>171</v>
      </c>
    </row>
    <row r="776" spans="2:65" s="13" customFormat="1">
      <c r="B776" s="172"/>
      <c r="D776" s="150" t="s">
        <v>182</v>
      </c>
      <c r="E776" s="173" t="s">
        <v>1</v>
      </c>
      <c r="F776" s="174" t="s">
        <v>546</v>
      </c>
      <c r="H776" s="175">
        <v>12762.525</v>
      </c>
      <c r="I776" s="176"/>
      <c r="L776" s="172"/>
      <c r="M776" s="177"/>
      <c r="T776" s="178"/>
      <c r="AT776" s="173" t="s">
        <v>182</v>
      </c>
      <c r="AU776" s="173" t="s">
        <v>98</v>
      </c>
      <c r="AV776" s="13" t="s">
        <v>178</v>
      </c>
      <c r="AW776" s="13" t="s">
        <v>40</v>
      </c>
      <c r="AX776" s="13" t="s">
        <v>92</v>
      </c>
      <c r="AY776" s="173" t="s">
        <v>171</v>
      </c>
    </row>
    <row r="777" spans="2:65" s="1" customFormat="1" ht="37.799999999999997" customHeight="1">
      <c r="B777" s="33"/>
      <c r="C777" s="137" t="s">
        <v>390</v>
      </c>
      <c r="D777" s="137" t="s">
        <v>173</v>
      </c>
      <c r="E777" s="138" t="s">
        <v>1223</v>
      </c>
      <c r="F777" s="139" t="s">
        <v>1224</v>
      </c>
      <c r="G777" s="140" t="s">
        <v>215</v>
      </c>
      <c r="H777" s="141">
        <v>850.83500000000004</v>
      </c>
      <c r="I777" s="142"/>
      <c r="J777" s="143">
        <f>ROUND(I777*H777,2)</f>
        <v>0</v>
      </c>
      <c r="K777" s="139" t="s">
        <v>177</v>
      </c>
      <c r="L777" s="33"/>
      <c r="M777" s="144" t="s">
        <v>1</v>
      </c>
      <c r="N777" s="145" t="s">
        <v>50</v>
      </c>
      <c r="P777" s="146">
        <f>O777*H777</f>
        <v>0</v>
      </c>
      <c r="Q777" s="146">
        <v>0</v>
      </c>
      <c r="R777" s="146">
        <f>Q777*H777</f>
        <v>0</v>
      </c>
      <c r="S777" s="146">
        <v>0</v>
      </c>
      <c r="T777" s="147">
        <f>S777*H777</f>
        <v>0</v>
      </c>
      <c r="AR777" s="148" t="s">
        <v>178</v>
      </c>
      <c r="AT777" s="148" t="s">
        <v>173</v>
      </c>
      <c r="AU777" s="148" t="s">
        <v>98</v>
      </c>
      <c r="AY777" s="17" t="s">
        <v>171</v>
      </c>
      <c r="BE777" s="149">
        <f>IF(N777="základní",J777,0)</f>
        <v>0</v>
      </c>
      <c r="BF777" s="149">
        <f>IF(N777="snížená",J777,0)</f>
        <v>0</v>
      </c>
      <c r="BG777" s="149">
        <f>IF(N777="zákl. přenesená",J777,0)</f>
        <v>0</v>
      </c>
      <c r="BH777" s="149">
        <f>IF(N777="sníž. přenesená",J777,0)</f>
        <v>0</v>
      </c>
      <c r="BI777" s="149">
        <f>IF(N777="nulová",J777,0)</f>
        <v>0</v>
      </c>
      <c r="BJ777" s="17" t="s">
        <v>92</v>
      </c>
      <c r="BK777" s="149">
        <f>ROUND(I777*H777,2)</f>
        <v>0</v>
      </c>
      <c r="BL777" s="17" t="s">
        <v>178</v>
      </c>
      <c r="BM777" s="148" t="s">
        <v>1225</v>
      </c>
    </row>
    <row r="778" spans="2:65" s="1" customFormat="1" ht="38.4">
      <c r="B778" s="33"/>
      <c r="D778" s="150" t="s">
        <v>180</v>
      </c>
      <c r="F778" s="151" t="s">
        <v>1226</v>
      </c>
      <c r="I778" s="152"/>
      <c r="L778" s="33"/>
      <c r="M778" s="153"/>
      <c r="T778" s="57"/>
      <c r="AT778" s="17" t="s">
        <v>180</v>
      </c>
      <c r="AU778" s="17" t="s">
        <v>98</v>
      </c>
    </row>
    <row r="779" spans="2:65" s="12" customFormat="1">
      <c r="B779" s="154"/>
      <c r="D779" s="150" t="s">
        <v>182</v>
      </c>
      <c r="E779" s="155" t="s">
        <v>1</v>
      </c>
      <c r="F779" s="156" t="s">
        <v>1227</v>
      </c>
      <c r="H779" s="157">
        <v>850.83500000000004</v>
      </c>
      <c r="I779" s="158"/>
      <c r="L779" s="154"/>
      <c r="M779" s="159"/>
      <c r="T779" s="160"/>
      <c r="AT779" s="155" t="s">
        <v>182</v>
      </c>
      <c r="AU779" s="155" t="s">
        <v>98</v>
      </c>
      <c r="AV779" s="12" t="s">
        <v>98</v>
      </c>
      <c r="AW779" s="12" t="s">
        <v>40</v>
      </c>
      <c r="AX779" s="12" t="s">
        <v>85</v>
      </c>
      <c r="AY779" s="155" t="s">
        <v>171</v>
      </c>
    </row>
    <row r="780" spans="2:65" s="13" customFormat="1">
      <c r="B780" s="172"/>
      <c r="D780" s="150" t="s">
        <v>182</v>
      </c>
      <c r="E780" s="173" t="s">
        <v>1</v>
      </c>
      <c r="F780" s="174" t="s">
        <v>546</v>
      </c>
      <c r="H780" s="175">
        <v>850.83500000000004</v>
      </c>
      <c r="I780" s="176"/>
      <c r="L780" s="172"/>
      <c r="M780" s="177"/>
      <c r="T780" s="178"/>
      <c r="AT780" s="173" t="s">
        <v>182</v>
      </c>
      <c r="AU780" s="173" t="s">
        <v>98</v>
      </c>
      <c r="AV780" s="13" t="s">
        <v>178</v>
      </c>
      <c r="AW780" s="13" t="s">
        <v>40</v>
      </c>
      <c r="AX780" s="13" t="s">
        <v>92</v>
      </c>
      <c r="AY780" s="173" t="s">
        <v>171</v>
      </c>
    </row>
    <row r="781" spans="2:65" s="1" customFormat="1" ht="37.799999999999997" customHeight="1">
      <c r="B781" s="33"/>
      <c r="C781" s="137" t="s">
        <v>395</v>
      </c>
      <c r="D781" s="137" t="s">
        <v>173</v>
      </c>
      <c r="E781" s="138" t="s">
        <v>1228</v>
      </c>
      <c r="F781" s="139" t="s">
        <v>1229</v>
      </c>
      <c r="G781" s="140" t="s">
        <v>215</v>
      </c>
      <c r="H781" s="141">
        <v>12762.525</v>
      </c>
      <c r="I781" s="142"/>
      <c r="J781" s="143">
        <f>ROUND(I781*H781,2)</f>
        <v>0</v>
      </c>
      <c r="K781" s="139" t="s">
        <v>177</v>
      </c>
      <c r="L781" s="33"/>
      <c r="M781" s="144" t="s">
        <v>1</v>
      </c>
      <c r="N781" s="145" t="s">
        <v>50</v>
      </c>
      <c r="P781" s="146">
        <f>O781*H781</f>
        <v>0</v>
      </c>
      <c r="Q781" s="146">
        <v>0</v>
      </c>
      <c r="R781" s="146">
        <f>Q781*H781</f>
        <v>0</v>
      </c>
      <c r="S781" s="146">
        <v>0</v>
      </c>
      <c r="T781" s="147">
        <f>S781*H781</f>
        <v>0</v>
      </c>
      <c r="AR781" s="148" t="s">
        <v>178</v>
      </c>
      <c r="AT781" s="148" t="s">
        <v>173</v>
      </c>
      <c r="AU781" s="148" t="s">
        <v>98</v>
      </c>
      <c r="AY781" s="17" t="s">
        <v>171</v>
      </c>
      <c r="BE781" s="149">
        <f>IF(N781="základní",J781,0)</f>
        <v>0</v>
      </c>
      <c r="BF781" s="149">
        <f>IF(N781="snížená",J781,0)</f>
        <v>0</v>
      </c>
      <c r="BG781" s="149">
        <f>IF(N781="zákl. přenesená",J781,0)</f>
        <v>0</v>
      </c>
      <c r="BH781" s="149">
        <f>IF(N781="sníž. přenesená",J781,0)</f>
        <v>0</v>
      </c>
      <c r="BI781" s="149">
        <f>IF(N781="nulová",J781,0)</f>
        <v>0</v>
      </c>
      <c r="BJ781" s="17" t="s">
        <v>92</v>
      </c>
      <c r="BK781" s="149">
        <f>ROUND(I781*H781,2)</f>
        <v>0</v>
      </c>
      <c r="BL781" s="17" t="s">
        <v>178</v>
      </c>
      <c r="BM781" s="148" t="s">
        <v>1230</v>
      </c>
    </row>
    <row r="782" spans="2:65" s="1" customFormat="1" ht="48">
      <c r="B782" s="33"/>
      <c r="D782" s="150" t="s">
        <v>180</v>
      </c>
      <c r="F782" s="151" t="s">
        <v>1231</v>
      </c>
      <c r="I782" s="152"/>
      <c r="L782" s="33"/>
      <c r="M782" s="153"/>
      <c r="T782" s="57"/>
      <c r="AT782" s="17" t="s">
        <v>180</v>
      </c>
      <c r="AU782" s="17" t="s">
        <v>98</v>
      </c>
    </row>
    <row r="783" spans="2:65" s="12" customFormat="1">
      <c r="B783" s="154"/>
      <c r="D783" s="150" t="s">
        <v>182</v>
      </c>
      <c r="E783" s="155" t="s">
        <v>1</v>
      </c>
      <c r="F783" s="156" t="s">
        <v>1222</v>
      </c>
      <c r="H783" s="157">
        <v>12762.525</v>
      </c>
      <c r="I783" s="158"/>
      <c r="L783" s="154"/>
      <c r="M783" s="159"/>
      <c r="T783" s="160"/>
      <c r="AT783" s="155" t="s">
        <v>182</v>
      </c>
      <c r="AU783" s="155" t="s">
        <v>98</v>
      </c>
      <c r="AV783" s="12" t="s">
        <v>98</v>
      </c>
      <c r="AW783" s="12" t="s">
        <v>40</v>
      </c>
      <c r="AX783" s="12" t="s">
        <v>85</v>
      </c>
      <c r="AY783" s="155" t="s">
        <v>171</v>
      </c>
    </row>
    <row r="784" spans="2:65" s="13" customFormat="1">
      <c r="B784" s="172"/>
      <c r="D784" s="150" t="s">
        <v>182</v>
      </c>
      <c r="E784" s="173" t="s">
        <v>1</v>
      </c>
      <c r="F784" s="174" t="s">
        <v>546</v>
      </c>
      <c r="H784" s="175">
        <v>12762.525</v>
      </c>
      <c r="I784" s="176"/>
      <c r="L784" s="172"/>
      <c r="M784" s="177"/>
      <c r="T784" s="178"/>
      <c r="AT784" s="173" t="s">
        <v>182</v>
      </c>
      <c r="AU784" s="173" t="s">
        <v>98</v>
      </c>
      <c r="AV784" s="13" t="s">
        <v>178</v>
      </c>
      <c r="AW784" s="13" t="s">
        <v>40</v>
      </c>
      <c r="AX784" s="13" t="s">
        <v>92</v>
      </c>
      <c r="AY784" s="173" t="s">
        <v>171</v>
      </c>
    </row>
    <row r="785" spans="2:65" s="1" customFormat="1" ht="33" customHeight="1">
      <c r="B785" s="33"/>
      <c r="C785" s="137" t="s">
        <v>399</v>
      </c>
      <c r="D785" s="137" t="s">
        <v>173</v>
      </c>
      <c r="E785" s="138" t="s">
        <v>1232</v>
      </c>
      <c r="F785" s="139" t="s">
        <v>1233</v>
      </c>
      <c r="G785" s="140" t="s">
        <v>253</v>
      </c>
      <c r="H785" s="141">
        <v>3403.34</v>
      </c>
      <c r="I785" s="142"/>
      <c r="J785" s="143">
        <f>ROUND(I785*H785,2)</f>
        <v>0</v>
      </c>
      <c r="K785" s="139" t="s">
        <v>177</v>
      </c>
      <c r="L785" s="33"/>
      <c r="M785" s="144" t="s">
        <v>1</v>
      </c>
      <c r="N785" s="145" t="s">
        <v>50</v>
      </c>
      <c r="P785" s="146">
        <f>O785*H785</f>
        <v>0</v>
      </c>
      <c r="Q785" s="146">
        <v>0</v>
      </c>
      <c r="R785" s="146">
        <f>Q785*H785</f>
        <v>0</v>
      </c>
      <c r="S785" s="146">
        <v>0</v>
      </c>
      <c r="T785" s="147">
        <f>S785*H785</f>
        <v>0</v>
      </c>
      <c r="AR785" s="148" t="s">
        <v>178</v>
      </c>
      <c r="AT785" s="148" t="s">
        <v>173</v>
      </c>
      <c r="AU785" s="148" t="s">
        <v>98</v>
      </c>
      <c r="AY785" s="17" t="s">
        <v>171</v>
      </c>
      <c r="BE785" s="149">
        <f>IF(N785="základní",J785,0)</f>
        <v>0</v>
      </c>
      <c r="BF785" s="149">
        <f>IF(N785="snížená",J785,0)</f>
        <v>0</v>
      </c>
      <c r="BG785" s="149">
        <f>IF(N785="zákl. přenesená",J785,0)</f>
        <v>0</v>
      </c>
      <c r="BH785" s="149">
        <f>IF(N785="sníž. přenesená",J785,0)</f>
        <v>0</v>
      </c>
      <c r="BI785" s="149">
        <f>IF(N785="nulová",J785,0)</f>
        <v>0</v>
      </c>
      <c r="BJ785" s="17" t="s">
        <v>92</v>
      </c>
      <c r="BK785" s="149">
        <f>ROUND(I785*H785,2)</f>
        <v>0</v>
      </c>
      <c r="BL785" s="17" t="s">
        <v>178</v>
      </c>
      <c r="BM785" s="148" t="s">
        <v>1234</v>
      </c>
    </row>
    <row r="786" spans="2:65" s="1" customFormat="1" ht="28.8">
      <c r="B786" s="33"/>
      <c r="D786" s="150" t="s">
        <v>180</v>
      </c>
      <c r="F786" s="151" t="s">
        <v>566</v>
      </c>
      <c r="I786" s="152"/>
      <c r="L786" s="33"/>
      <c r="M786" s="153"/>
      <c r="T786" s="57"/>
      <c r="AT786" s="17" t="s">
        <v>180</v>
      </c>
      <c r="AU786" s="17" t="s">
        <v>98</v>
      </c>
    </row>
    <row r="787" spans="2:65" s="12" customFormat="1">
      <c r="B787" s="154"/>
      <c r="D787" s="150" t="s">
        <v>182</v>
      </c>
      <c r="E787" s="155" t="s">
        <v>1</v>
      </c>
      <c r="F787" s="156" t="s">
        <v>1235</v>
      </c>
      <c r="H787" s="157">
        <v>3403.34</v>
      </c>
      <c r="I787" s="158"/>
      <c r="L787" s="154"/>
      <c r="M787" s="159"/>
      <c r="T787" s="160"/>
      <c r="AT787" s="155" t="s">
        <v>182</v>
      </c>
      <c r="AU787" s="155" t="s">
        <v>98</v>
      </c>
      <c r="AV787" s="12" t="s">
        <v>98</v>
      </c>
      <c r="AW787" s="12" t="s">
        <v>40</v>
      </c>
      <c r="AX787" s="12" t="s">
        <v>85</v>
      </c>
      <c r="AY787" s="155" t="s">
        <v>171</v>
      </c>
    </row>
    <row r="788" spans="2:65" s="13" customFormat="1">
      <c r="B788" s="172"/>
      <c r="D788" s="150" t="s">
        <v>182</v>
      </c>
      <c r="E788" s="173" t="s">
        <v>1</v>
      </c>
      <c r="F788" s="174" t="s">
        <v>546</v>
      </c>
      <c r="H788" s="175">
        <v>3403.34</v>
      </c>
      <c r="I788" s="176"/>
      <c r="L788" s="172"/>
      <c r="M788" s="177"/>
      <c r="T788" s="178"/>
      <c r="AT788" s="173" t="s">
        <v>182</v>
      </c>
      <c r="AU788" s="173" t="s">
        <v>98</v>
      </c>
      <c r="AV788" s="13" t="s">
        <v>178</v>
      </c>
      <c r="AW788" s="13" t="s">
        <v>40</v>
      </c>
      <c r="AX788" s="13" t="s">
        <v>92</v>
      </c>
      <c r="AY788" s="173" t="s">
        <v>171</v>
      </c>
    </row>
    <row r="789" spans="2:65" s="1" customFormat="1" ht="16.5" customHeight="1">
      <c r="B789" s="33"/>
      <c r="C789" s="137" t="s">
        <v>404</v>
      </c>
      <c r="D789" s="137" t="s">
        <v>173</v>
      </c>
      <c r="E789" s="138" t="s">
        <v>1236</v>
      </c>
      <c r="F789" s="139" t="s">
        <v>1237</v>
      </c>
      <c r="G789" s="140" t="s">
        <v>215</v>
      </c>
      <c r="H789" s="141">
        <v>1701.67</v>
      </c>
      <c r="I789" s="142"/>
      <c r="J789" s="143">
        <f>ROUND(I789*H789,2)</f>
        <v>0</v>
      </c>
      <c r="K789" s="139" t="s">
        <v>177</v>
      </c>
      <c r="L789" s="33"/>
      <c r="M789" s="144" t="s">
        <v>1</v>
      </c>
      <c r="N789" s="145" t="s">
        <v>50</v>
      </c>
      <c r="P789" s="146">
        <f>O789*H789</f>
        <v>0</v>
      </c>
      <c r="Q789" s="146">
        <v>0</v>
      </c>
      <c r="R789" s="146">
        <f>Q789*H789</f>
        <v>0</v>
      </c>
      <c r="S789" s="146">
        <v>0</v>
      </c>
      <c r="T789" s="147">
        <f>S789*H789</f>
        <v>0</v>
      </c>
      <c r="AR789" s="148" t="s">
        <v>178</v>
      </c>
      <c r="AT789" s="148" t="s">
        <v>173</v>
      </c>
      <c r="AU789" s="148" t="s">
        <v>98</v>
      </c>
      <c r="AY789" s="17" t="s">
        <v>171</v>
      </c>
      <c r="BE789" s="149">
        <f>IF(N789="základní",J789,0)</f>
        <v>0</v>
      </c>
      <c r="BF789" s="149">
        <f>IF(N789="snížená",J789,0)</f>
        <v>0</v>
      </c>
      <c r="BG789" s="149">
        <f>IF(N789="zákl. přenesená",J789,0)</f>
        <v>0</v>
      </c>
      <c r="BH789" s="149">
        <f>IF(N789="sníž. přenesená",J789,0)</f>
        <v>0</v>
      </c>
      <c r="BI789" s="149">
        <f>IF(N789="nulová",J789,0)</f>
        <v>0</v>
      </c>
      <c r="BJ789" s="17" t="s">
        <v>92</v>
      </c>
      <c r="BK789" s="149">
        <f>ROUND(I789*H789,2)</f>
        <v>0</v>
      </c>
      <c r="BL789" s="17" t="s">
        <v>178</v>
      </c>
      <c r="BM789" s="148" t="s">
        <v>1238</v>
      </c>
    </row>
    <row r="790" spans="2:65" s="1" customFormat="1" ht="19.2">
      <c r="B790" s="33"/>
      <c r="D790" s="150" t="s">
        <v>180</v>
      </c>
      <c r="F790" s="151" t="s">
        <v>1239</v>
      </c>
      <c r="I790" s="152"/>
      <c r="L790" s="33"/>
      <c r="M790" s="153"/>
      <c r="T790" s="57"/>
      <c r="AT790" s="17" t="s">
        <v>180</v>
      </c>
      <c r="AU790" s="17" t="s">
        <v>98</v>
      </c>
    </row>
    <row r="791" spans="2:65" s="12" customFormat="1">
      <c r="B791" s="154"/>
      <c r="D791" s="150" t="s">
        <v>182</v>
      </c>
      <c r="E791" s="155" t="s">
        <v>1</v>
      </c>
      <c r="F791" s="156" t="s">
        <v>1240</v>
      </c>
      <c r="H791" s="157">
        <v>1701.67</v>
      </c>
      <c r="I791" s="158"/>
      <c r="L791" s="154"/>
      <c r="M791" s="159"/>
      <c r="T791" s="160"/>
      <c r="AT791" s="155" t="s">
        <v>182</v>
      </c>
      <c r="AU791" s="155" t="s">
        <v>98</v>
      </c>
      <c r="AV791" s="12" t="s">
        <v>98</v>
      </c>
      <c r="AW791" s="12" t="s">
        <v>40</v>
      </c>
      <c r="AX791" s="12" t="s">
        <v>85</v>
      </c>
      <c r="AY791" s="155" t="s">
        <v>171</v>
      </c>
    </row>
    <row r="792" spans="2:65" s="13" customFormat="1">
      <c r="B792" s="172"/>
      <c r="D792" s="150" t="s">
        <v>182</v>
      </c>
      <c r="E792" s="173" t="s">
        <v>1</v>
      </c>
      <c r="F792" s="174" t="s">
        <v>546</v>
      </c>
      <c r="H792" s="175">
        <v>1701.67</v>
      </c>
      <c r="I792" s="176"/>
      <c r="L792" s="172"/>
      <c r="M792" s="177"/>
      <c r="T792" s="178"/>
      <c r="AT792" s="173" t="s">
        <v>182</v>
      </c>
      <c r="AU792" s="173" t="s">
        <v>98</v>
      </c>
      <c r="AV792" s="13" t="s">
        <v>178</v>
      </c>
      <c r="AW792" s="13" t="s">
        <v>40</v>
      </c>
      <c r="AX792" s="13" t="s">
        <v>92</v>
      </c>
      <c r="AY792" s="173" t="s">
        <v>171</v>
      </c>
    </row>
    <row r="793" spans="2:65" s="1" customFormat="1" ht="24.15" customHeight="1">
      <c r="B793" s="33"/>
      <c r="C793" s="137" t="s">
        <v>408</v>
      </c>
      <c r="D793" s="137" t="s">
        <v>173</v>
      </c>
      <c r="E793" s="138" t="s">
        <v>1241</v>
      </c>
      <c r="F793" s="139" t="s">
        <v>1242</v>
      </c>
      <c r="G793" s="140" t="s">
        <v>215</v>
      </c>
      <c r="H793" s="141">
        <v>1498.4580000000001</v>
      </c>
      <c r="I793" s="142"/>
      <c r="J793" s="143">
        <f>ROUND(I793*H793,2)</f>
        <v>0</v>
      </c>
      <c r="K793" s="139" t="s">
        <v>177</v>
      </c>
      <c r="L793" s="33"/>
      <c r="M793" s="144" t="s">
        <v>1</v>
      </c>
      <c r="N793" s="145" t="s">
        <v>50</v>
      </c>
      <c r="P793" s="146">
        <f>O793*H793</f>
        <v>0</v>
      </c>
      <c r="Q793" s="146">
        <v>0</v>
      </c>
      <c r="R793" s="146">
        <f>Q793*H793</f>
        <v>0</v>
      </c>
      <c r="S793" s="146">
        <v>0</v>
      </c>
      <c r="T793" s="147">
        <f>S793*H793</f>
        <v>0</v>
      </c>
      <c r="AR793" s="148" t="s">
        <v>178</v>
      </c>
      <c r="AT793" s="148" t="s">
        <v>173</v>
      </c>
      <c r="AU793" s="148" t="s">
        <v>98</v>
      </c>
      <c r="AY793" s="17" t="s">
        <v>171</v>
      </c>
      <c r="BE793" s="149">
        <f>IF(N793="základní",J793,0)</f>
        <v>0</v>
      </c>
      <c r="BF793" s="149">
        <f>IF(N793="snížená",J793,0)</f>
        <v>0</v>
      </c>
      <c r="BG793" s="149">
        <f>IF(N793="zákl. přenesená",J793,0)</f>
        <v>0</v>
      </c>
      <c r="BH793" s="149">
        <f>IF(N793="sníž. přenesená",J793,0)</f>
        <v>0</v>
      </c>
      <c r="BI793" s="149">
        <f>IF(N793="nulová",J793,0)</f>
        <v>0</v>
      </c>
      <c r="BJ793" s="17" t="s">
        <v>92</v>
      </c>
      <c r="BK793" s="149">
        <f>ROUND(I793*H793,2)</f>
        <v>0</v>
      </c>
      <c r="BL793" s="17" t="s">
        <v>178</v>
      </c>
      <c r="BM793" s="148" t="s">
        <v>1243</v>
      </c>
    </row>
    <row r="794" spans="2:65" s="1" customFormat="1" ht="28.8">
      <c r="B794" s="33"/>
      <c r="D794" s="150" t="s">
        <v>180</v>
      </c>
      <c r="F794" s="151" t="s">
        <v>1244</v>
      </c>
      <c r="I794" s="152"/>
      <c r="L794" s="33"/>
      <c r="M794" s="153"/>
      <c r="T794" s="57"/>
      <c r="AT794" s="17" t="s">
        <v>180</v>
      </c>
      <c r="AU794" s="17" t="s">
        <v>98</v>
      </c>
    </row>
    <row r="795" spans="2:65" s="12" customFormat="1">
      <c r="B795" s="154"/>
      <c r="D795" s="150" t="s">
        <v>182</v>
      </c>
      <c r="E795" s="155" t="s">
        <v>1</v>
      </c>
      <c r="F795" s="156" t="s">
        <v>1245</v>
      </c>
      <c r="H795" s="157">
        <v>2077.4079999999999</v>
      </c>
      <c r="I795" s="158"/>
      <c r="L795" s="154"/>
      <c r="M795" s="159"/>
      <c r="T795" s="160"/>
      <c r="AT795" s="155" t="s">
        <v>182</v>
      </c>
      <c r="AU795" s="155" t="s">
        <v>98</v>
      </c>
      <c r="AV795" s="12" t="s">
        <v>98</v>
      </c>
      <c r="AW795" s="12" t="s">
        <v>40</v>
      </c>
      <c r="AX795" s="12" t="s">
        <v>85</v>
      </c>
      <c r="AY795" s="155" t="s">
        <v>171</v>
      </c>
    </row>
    <row r="796" spans="2:65" s="12" customFormat="1">
      <c r="B796" s="154"/>
      <c r="D796" s="150" t="s">
        <v>182</v>
      </c>
      <c r="E796" s="155" t="s">
        <v>1</v>
      </c>
      <c r="F796" s="156" t="s">
        <v>1246</v>
      </c>
      <c r="H796" s="157">
        <v>-391.04500000000002</v>
      </c>
      <c r="I796" s="158"/>
      <c r="L796" s="154"/>
      <c r="M796" s="159"/>
      <c r="T796" s="160"/>
      <c r="AT796" s="155" t="s">
        <v>182</v>
      </c>
      <c r="AU796" s="155" t="s">
        <v>98</v>
      </c>
      <c r="AV796" s="12" t="s">
        <v>98</v>
      </c>
      <c r="AW796" s="12" t="s">
        <v>40</v>
      </c>
      <c r="AX796" s="12" t="s">
        <v>85</v>
      </c>
      <c r="AY796" s="155" t="s">
        <v>171</v>
      </c>
    </row>
    <row r="797" spans="2:65" s="12" customFormat="1">
      <c r="B797" s="154"/>
      <c r="D797" s="150" t="s">
        <v>182</v>
      </c>
      <c r="E797" s="155" t="s">
        <v>1</v>
      </c>
      <c r="F797" s="156" t="s">
        <v>1247</v>
      </c>
      <c r="H797" s="157">
        <v>-56.298000000000002</v>
      </c>
      <c r="I797" s="158"/>
      <c r="L797" s="154"/>
      <c r="M797" s="159"/>
      <c r="T797" s="160"/>
      <c r="AT797" s="155" t="s">
        <v>182</v>
      </c>
      <c r="AU797" s="155" t="s">
        <v>98</v>
      </c>
      <c r="AV797" s="12" t="s">
        <v>98</v>
      </c>
      <c r="AW797" s="12" t="s">
        <v>40</v>
      </c>
      <c r="AX797" s="12" t="s">
        <v>85</v>
      </c>
      <c r="AY797" s="155" t="s">
        <v>171</v>
      </c>
    </row>
    <row r="798" spans="2:65" s="12" customFormat="1">
      <c r="B798" s="154"/>
      <c r="D798" s="150" t="s">
        <v>182</v>
      </c>
      <c r="E798" s="155" t="s">
        <v>1</v>
      </c>
      <c r="F798" s="156" t="s">
        <v>1248</v>
      </c>
      <c r="H798" s="157">
        <v>-35.770000000000003</v>
      </c>
      <c r="I798" s="158"/>
      <c r="L798" s="154"/>
      <c r="M798" s="159"/>
      <c r="T798" s="160"/>
      <c r="AT798" s="155" t="s">
        <v>182</v>
      </c>
      <c r="AU798" s="155" t="s">
        <v>98</v>
      </c>
      <c r="AV798" s="12" t="s">
        <v>98</v>
      </c>
      <c r="AW798" s="12" t="s">
        <v>40</v>
      </c>
      <c r="AX798" s="12" t="s">
        <v>85</v>
      </c>
      <c r="AY798" s="155" t="s">
        <v>171</v>
      </c>
    </row>
    <row r="799" spans="2:65" s="12" customFormat="1">
      <c r="B799" s="154"/>
      <c r="D799" s="150" t="s">
        <v>182</v>
      </c>
      <c r="E799" s="155" t="s">
        <v>1</v>
      </c>
      <c r="F799" s="156" t="s">
        <v>1249</v>
      </c>
      <c r="H799" s="157">
        <v>-8.9280000000000008</v>
      </c>
      <c r="I799" s="158"/>
      <c r="L799" s="154"/>
      <c r="M799" s="159"/>
      <c r="T799" s="160"/>
      <c r="AT799" s="155" t="s">
        <v>182</v>
      </c>
      <c r="AU799" s="155" t="s">
        <v>98</v>
      </c>
      <c r="AV799" s="12" t="s">
        <v>98</v>
      </c>
      <c r="AW799" s="12" t="s">
        <v>40</v>
      </c>
      <c r="AX799" s="12" t="s">
        <v>85</v>
      </c>
      <c r="AY799" s="155" t="s">
        <v>171</v>
      </c>
    </row>
    <row r="800" spans="2:65" s="12" customFormat="1">
      <c r="B800" s="154"/>
      <c r="D800" s="150" t="s">
        <v>182</v>
      </c>
      <c r="E800" s="155" t="s">
        <v>1</v>
      </c>
      <c r="F800" s="156" t="s">
        <v>1250</v>
      </c>
      <c r="H800" s="157">
        <v>-6.0830000000000002</v>
      </c>
      <c r="I800" s="158"/>
      <c r="L800" s="154"/>
      <c r="M800" s="159"/>
      <c r="T800" s="160"/>
      <c r="AT800" s="155" t="s">
        <v>182</v>
      </c>
      <c r="AU800" s="155" t="s">
        <v>98</v>
      </c>
      <c r="AV800" s="12" t="s">
        <v>98</v>
      </c>
      <c r="AW800" s="12" t="s">
        <v>40</v>
      </c>
      <c r="AX800" s="12" t="s">
        <v>85</v>
      </c>
      <c r="AY800" s="155" t="s">
        <v>171</v>
      </c>
    </row>
    <row r="801" spans="2:65" s="12" customFormat="1">
      <c r="B801" s="154"/>
      <c r="D801" s="150" t="s">
        <v>182</v>
      </c>
      <c r="E801" s="155" t="s">
        <v>1</v>
      </c>
      <c r="F801" s="156" t="s">
        <v>1251</v>
      </c>
      <c r="H801" s="157">
        <v>-24.477</v>
      </c>
      <c r="I801" s="158"/>
      <c r="L801" s="154"/>
      <c r="M801" s="159"/>
      <c r="T801" s="160"/>
      <c r="AT801" s="155" t="s">
        <v>182</v>
      </c>
      <c r="AU801" s="155" t="s">
        <v>98</v>
      </c>
      <c r="AV801" s="12" t="s">
        <v>98</v>
      </c>
      <c r="AW801" s="12" t="s">
        <v>40</v>
      </c>
      <c r="AX801" s="12" t="s">
        <v>85</v>
      </c>
      <c r="AY801" s="155" t="s">
        <v>171</v>
      </c>
    </row>
    <row r="802" spans="2:65" s="12" customFormat="1">
      <c r="B802" s="154"/>
      <c r="D802" s="150" t="s">
        <v>182</v>
      </c>
      <c r="E802" s="155" t="s">
        <v>1</v>
      </c>
      <c r="F802" s="156" t="s">
        <v>1252</v>
      </c>
      <c r="H802" s="157">
        <v>-9.4309999999999992</v>
      </c>
      <c r="I802" s="158"/>
      <c r="L802" s="154"/>
      <c r="M802" s="159"/>
      <c r="T802" s="160"/>
      <c r="AT802" s="155" t="s">
        <v>182</v>
      </c>
      <c r="AU802" s="155" t="s">
        <v>98</v>
      </c>
      <c r="AV802" s="12" t="s">
        <v>98</v>
      </c>
      <c r="AW802" s="12" t="s">
        <v>40</v>
      </c>
      <c r="AX802" s="12" t="s">
        <v>85</v>
      </c>
      <c r="AY802" s="155" t="s">
        <v>171</v>
      </c>
    </row>
    <row r="803" spans="2:65" s="12" customFormat="1">
      <c r="B803" s="154"/>
      <c r="D803" s="150" t="s">
        <v>182</v>
      </c>
      <c r="E803" s="155" t="s">
        <v>1</v>
      </c>
      <c r="F803" s="156" t="s">
        <v>1253</v>
      </c>
      <c r="H803" s="157">
        <v>-12.775</v>
      </c>
      <c r="I803" s="158"/>
      <c r="L803" s="154"/>
      <c r="M803" s="159"/>
      <c r="T803" s="160"/>
      <c r="AT803" s="155" t="s">
        <v>182</v>
      </c>
      <c r="AU803" s="155" t="s">
        <v>98</v>
      </c>
      <c r="AV803" s="12" t="s">
        <v>98</v>
      </c>
      <c r="AW803" s="12" t="s">
        <v>40</v>
      </c>
      <c r="AX803" s="12" t="s">
        <v>85</v>
      </c>
      <c r="AY803" s="155" t="s">
        <v>171</v>
      </c>
    </row>
    <row r="804" spans="2:65" s="12" customFormat="1">
      <c r="B804" s="154"/>
      <c r="D804" s="150" t="s">
        <v>182</v>
      </c>
      <c r="E804" s="155" t="s">
        <v>1</v>
      </c>
      <c r="F804" s="156" t="s">
        <v>1254</v>
      </c>
      <c r="H804" s="157">
        <v>-11.987</v>
      </c>
      <c r="I804" s="158"/>
      <c r="L804" s="154"/>
      <c r="M804" s="159"/>
      <c r="T804" s="160"/>
      <c r="AT804" s="155" t="s">
        <v>182</v>
      </c>
      <c r="AU804" s="155" t="s">
        <v>98</v>
      </c>
      <c r="AV804" s="12" t="s">
        <v>98</v>
      </c>
      <c r="AW804" s="12" t="s">
        <v>40</v>
      </c>
      <c r="AX804" s="12" t="s">
        <v>85</v>
      </c>
      <c r="AY804" s="155" t="s">
        <v>171</v>
      </c>
    </row>
    <row r="805" spans="2:65" s="12" customFormat="1">
      <c r="B805" s="154"/>
      <c r="D805" s="150" t="s">
        <v>182</v>
      </c>
      <c r="E805" s="155" t="s">
        <v>1</v>
      </c>
      <c r="F805" s="156" t="s">
        <v>1255</v>
      </c>
      <c r="H805" s="157">
        <v>-11.634</v>
      </c>
      <c r="I805" s="158"/>
      <c r="L805" s="154"/>
      <c r="M805" s="159"/>
      <c r="T805" s="160"/>
      <c r="AT805" s="155" t="s">
        <v>182</v>
      </c>
      <c r="AU805" s="155" t="s">
        <v>98</v>
      </c>
      <c r="AV805" s="12" t="s">
        <v>98</v>
      </c>
      <c r="AW805" s="12" t="s">
        <v>40</v>
      </c>
      <c r="AX805" s="12" t="s">
        <v>85</v>
      </c>
      <c r="AY805" s="155" t="s">
        <v>171</v>
      </c>
    </row>
    <row r="806" spans="2:65" s="12" customFormat="1">
      <c r="B806" s="154"/>
      <c r="D806" s="150" t="s">
        <v>182</v>
      </c>
      <c r="E806" s="155" t="s">
        <v>1</v>
      </c>
      <c r="F806" s="156" t="s">
        <v>1256</v>
      </c>
      <c r="H806" s="157">
        <v>-8.7509999999999994</v>
      </c>
      <c r="I806" s="158"/>
      <c r="L806" s="154"/>
      <c r="M806" s="159"/>
      <c r="T806" s="160"/>
      <c r="AT806" s="155" t="s">
        <v>182</v>
      </c>
      <c r="AU806" s="155" t="s">
        <v>98</v>
      </c>
      <c r="AV806" s="12" t="s">
        <v>98</v>
      </c>
      <c r="AW806" s="12" t="s">
        <v>40</v>
      </c>
      <c r="AX806" s="12" t="s">
        <v>85</v>
      </c>
      <c r="AY806" s="155" t="s">
        <v>171</v>
      </c>
    </row>
    <row r="807" spans="2:65" s="12" customFormat="1">
      <c r="B807" s="154"/>
      <c r="D807" s="150" t="s">
        <v>182</v>
      </c>
      <c r="E807" s="155" t="s">
        <v>1</v>
      </c>
      <c r="F807" s="156" t="s">
        <v>1257</v>
      </c>
      <c r="H807" s="157">
        <v>-1.7709999999999999</v>
      </c>
      <c r="I807" s="158"/>
      <c r="L807" s="154"/>
      <c r="M807" s="159"/>
      <c r="T807" s="160"/>
      <c r="AT807" s="155" t="s">
        <v>182</v>
      </c>
      <c r="AU807" s="155" t="s">
        <v>98</v>
      </c>
      <c r="AV807" s="12" t="s">
        <v>98</v>
      </c>
      <c r="AW807" s="12" t="s">
        <v>40</v>
      </c>
      <c r="AX807" s="12" t="s">
        <v>85</v>
      </c>
      <c r="AY807" s="155" t="s">
        <v>171</v>
      </c>
    </row>
    <row r="808" spans="2:65" s="13" customFormat="1">
      <c r="B808" s="172"/>
      <c r="D808" s="150" t="s">
        <v>182</v>
      </c>
      <c r="E808" s="173" t="s">
        <v>1</v>
      </c>
      <c r="F808" s="174" t="s">
        <v>546</v>
      </c>
      <c r="H808" s="175">
        <v>1498.4579999999994</v>
      </c>
      <c r="I808" s="176"/>
      <c r="L808" s="172"/>
      <c r="M808" s="177"/>
      <c r="T808" s="178"/>
      <c r="AT808" s="173" t="s">
        <v>182</v>
      </c>
      <c r="AU808" s="173" t="s">
        <v>98</v>
      </c>
      <c r="AV808" s="13" t="s">
        <v>178</v>
      </c>
      <c r="AW808" s="13" t="s">
        <v>40</v>
      </c>
      <c r="AX808" s="13" t="s">
        <v>92</v>
      </c>
      <c r="AY808" s="173" t="s">
        <v>171</v>
      </c>
    </row>
    <row r="809" spans="2:65" s="1" customFormat="1" ht="16.5" customHeight="1">
      <c r="B809" s="33"/>
      <c r="C809" s="162" t="s">
        <v>413</v>
      </c>
      <c r="D809" s="162" t="s">
        <v>250</v>
      </c>
      <c r="E809" s="163" t="s">
        <v>1258</v>
      </c>
      <c r="F809" s="164" t="s">
        <v>1259</v>
      </c>
      <c r="G809" s="165" t="s">
        <v>253</v>
      </c>
      <c r="H809" s="166">
        <v>2954.9589999999998</v>
      </c>
      <c r="I809" s="167"/>
      <c r="J809" s="168">
        <f>ROUND(I809*H809,2)</f>
        <v>0</v>
      </c>
      <c r="K809" s="164" t="s">
        <v>177</v>
      </c>
      <c r="L809" s="169"/>
      <c r="M809" s="170" t="s">
        <v>1</v>
      </c>
      <c r="N809" s="171" t="s">
        <v>50</v>
      </c>
      <c r="P809" s="146">
        <f>O809*H809</f>
        <v>0</v>
      </c>
      <c r="Q809" s="146">
        <v>0</v>
      </c>
      <c r="R809" s="146">
        <f>Q809*H809</f>
        <v>0</v>
      </c>
      <c r="S809" s="146">
        <v>0</v>
      </c>
      <c r="T809" s="147">
        <f>S809*H809</f>
        <v>0</v>
      </c>
      <c r="AR809" s="148" t="s">
        <v>219</v>
      </c>
      <c r="AT809" s="148" t="s">
        <v>250</v>
      </c>
      <c r="AU809" s="148" t="s">
        <v>98</v>
      </c>
      <c r="AY809" s="17" t="s">
        <v>171</v>
      </c>
      <c r="BE809" s="149">
        <f>IF(N809="základní",J809,0)</f>
        <v>0</v>
      </c>
      <c r="BF809" s="149">
        <f>IF(N809="snížená",J809,0)</f>
        <v>0</v>
      </c>
      <c r="BG809" s="149">
        <f>IF(N809="zákl. přenesená",J809,0)</f>
        <v>0</v>
      </c>
      <c r="BH809" s="149">
        <f>IF(N809="sníž. přenesená",J809,0)</f>
        <v>0</v>
      </c>
      <c r="BI809" s="149">
        <f>IF(N809="nulová",J809,0)</f>
        <v>0</v>
      </c>
      <c r="BJ809" s="17" t="s">
        <v>92</v>
      </c>
      <c r="BK809" s="149">
        <f>ROUND(I809*H809,2)</f>
        <v>0</v>
      </c>
      <c r="BL809" s="17" t="s">
        <v>178</v>
      </c>
      <c r="BM809" s="148" t="s">
        <v>1260</v>
      </c>
    </row>
    <row r="810" spans="2:65" s="1" customFormat="1">
      <c r="B810" s="33"/>
      <c r="D810" s="150" t="s">
        <v>180</v>
      </c>
      <c r="F810" s="151" t="s">
        <v>1261</v>
      </c>
      <c r="I810" s="152"/>
      <c r="L810" s="33"/>
      <c r="M810" s="153"/>
      <c r="T810" s="57"/>
      <c r="AT810" s="17" t="s">
        <v>180</v>
      </c>
      <c r="AU810" s="17" t="s">
        <v>98</v>
      </c>
    </row>
    <row r="811" spans="2:65" s="12" customFormat="1">
      <c r="B811" s="154"/>
      <c r="D811" s="150" t="s">
        <v>182</v>
      </c>
      <c r="E811" s="155" t="s">
        <v>1</v>
      </c>
      <c r="F811" s="156" t="s">
        <v>1262</v>
      </c>
      <c r="H811" s="157">
        <v>2954.9589999999998</v>
      </c>
      <c r="I811" s="158"/>
      <c r="L811" s="154"/>
      <c r="M811" s="159"/>
      <c r="T811" s="160"/>
      <c r="AT811" s="155" t="s">
        <v>182</v>
      </c>
      <c r="AU811" s="155" t="s">
        <v>98</v>
      </c>
      <c r="AV811" s="12" t="s">
        <v>98</v>
      </c>
      <c r="AW811" s="12" t="s">
        <v>40</v>
      </c>
      <c r="AX811" s="12" t="s">
        <v>85</v>
      </c>
      <c r="AY811" s="155" t="s">
        <v>171</v>
      </c>
    </row>
    <row r="812" spans="2:65" s="13" customFormat="1">
      <c r="B812" s="172"/>
      <c r="D812" s="150" t="s">
        <v>182</v>
      </c>
      <c r="E812" s="173" t="s">
        <v>1</v>
      </c>
      <c r="F812" s="174" t="s">
        <v>546</v>
      </c>
      <c r="H812" s="175">
        <v>2954.9589999999998</v>
      </c>
      <c r="I812" s="176"/>
      <c r="L812" s="172"/>
      <c r="M812" s="177"/>
      <c r="T812" s="178"/>
      <c r="AT812" s="173" t="s">
        <v>182</v>
      </c>
      <c r="AU812" s="173" t="s">
        <v>98</v>
      </c>
      <c r="AV812" s="13" t="s">
        <v>178</v>
      </c>
      <c r="AW812" s="13" t="s">
        <v>40</v>
      </c>
      <c r="AX812" s="13" t="s">
        <v>92</v>
      </c>
      <c r="AY812" s="173" t="s">
        <v>171</v>
      </c>
    </row>
    <row r="813" spans="2:65" s="1" customFormat="1" ht="24.15" customHeight="1">
      <c r="B813" s="33"/>
      <c r="C813" s="137" t="s">
        <v>417</v>
      </c>
      <c r="D813" s="137" t="s">
        <v>173</v>
      </c>
      <c r="E813" s="138" t="s">
        <v>1263</v>
      </c>
      <c r="F813" s="139" t="s">
        <v>1264</v>
      </c>
      <c r="G813" s="140" t="s">
        <v>215</v>
      </c>
      <c r="H813" s="141">
        <v>391.04500000000002</v>
      </c>
      <c r="I813" s="142"/>
      <c r="J813" s="143">
        <f>ROUND(I813*H813,2)</f>
        <v>0</v>
      </c>
      <c r="K813" s="139" t="s">
        <v>177</v>
      </c>
      <c r="L813" s="33"/>
      <c r="M813" s="144" t="s">
        <v>1</v>
      </c>
      <c r="N813" s="145" t="s">
        <v>50</v>
      </c>
      <c r="P813" s="146">
        <f>O813*H813</f>
        <v>0</v>
      </c>
      <c r="Q813" s="146">
        <v>0</v>
      </c>
      <c r="R813" s="146">
        <f>Q813*H813</f>
        <v>0</v>
      </c>
      <c r="S813" s="146">
        <v>0</v>
      </c>
      <c r="T813" s="147">
        <f>S813*H813</f>
        <v>0</v>
      </c>
      <c r="AR813" s="148" t="s">
        <v>178</v>
      </c>
      <c r="AT813" s="148" t="s">
        <v>173</v>
      </c>
      <c r="AU813" s="148" t="s">
        <v>98</v>
      </c>
      <c r="AY813" s="17" t="s">
        <v>171</v>
      </c>
      <c r="BE813" s="149">
        <f>IF(N813="základní",J813,0)</f>
        <v>0</v>
      </c>
      <c r="BF813" s="149">
        <f>IF(N813="snížená",J813,0)</f>
        <v>0</v>
      </c>
      <c r="BG813" s="149">
        <f>IF(N813="zákl. přenesená",J813,0)</f>
        <v>0</v>
      </c>
      <c r="BH813" s="149">
        <f>IF(N813="sníž. přenesená",J813,0)</f>
        <v>0</v>
      </c>
      <c r="BI813" s="149">
        <f>IF(N813="nulová",J813,0)</f>
        <v>0</v>
      </c>
      <c r="BJ813" s="17" t="s">
        <v>92</v>
      </c>
      <c r="BK813" s="149">
        <f>ROUND(I813*H813,2)</f>
        <v>0</v>
      </c>
      <c r="BL813" s="17" t="s">
        <v>178</v>
      </c>
      <c r="BM813" s="148" t="s">
        <v>1265</v>
      </c>
    </row>
    <row r="814" spans="2:65" s="1" customFormat="1" ht="48">
      <c r="B814" s="33"/>
      <c r="D814" s="150" t="s">
        <v>180</v>
      </c>
      <c r="F814" s="151" t="s">
        <v>1266</v>
      </c>
      <c r="I814" s="152"/>
      <c r="L814" s="33"/>
      <c r="M814" s="153"/>
      <c r="T814" s="57"/>
      <c r="AT814" s="17" t="s">
        <v>180</v>
      </c>
      <c r="AU814" s="17" t="s">
        <v>98</v>
      </c>
    </row>
    <row r="815" spans="2:65" s="14" customFormat="1">
      <c r="B815" s="182"/>
      <c r="D815" s="150" t="s">
        <v>182</v>
      </c>
      <c r="E815" s="183" t="s">
        <v>1</v>
      </c>
      <c r="F815" s="184" t="s">
        <v>1267</v>
      </c>
      <c r="H815" s="183" t="s">
        <v>1</v>
      </c>
      <c r="I815" s="185"/>
      <c r="L815" s="182"/>
      <c r="M815" s="186"/>
      <c r="T815" s="187"/>
      <c r="AT815" s="183" t="s">
        <v>182</v>
      </c>
      <c r="AU815" s="183" t="s">
        <v>98</v>
      </c>
      <c r="AV815" s="14" t="s">
        <v>92</v>
      </c>
      <c r="AW815" s="14" t="s">
        <v>40</v>
      </c>
      <c r="AX815" s="14" t="s">
        <v>85</v>
      </c>
      <c r="AY815" s="183" t="s">
        <v>171</v>
      </c>
    </row>
    <row r="816" spans="2:65" s="12" customFormat="1" ht="20.399999999999999">
      <c r="B816" s="154"/>
      <c r="D816" s="150" t="s">
        <v>182</v>
      </c>
      <c r="E816" s="155" t="s">
        <v>1</v>
      </c>
      <c r="F816" s="156" t="s">
        <v>1268</v>
      </c>
      <c r="H816" s="157">
        <v>76.067999999999998</v>
      </c>
      <c r="I816" s="158"/>
      <c r="L816" s="154"/>
      <c r="M816" s="159"/>
      <c r="T816" s="160"/>
      <c r="AT816" s="155" t="s">
        <v>182</v>
      </c>
      <c r="AU816" s="155" t="s">
        <v>98</v>
      </c>
      <c r="AV816" s="12" t="s">
        <v>98</v>
      </c>
      <c r="AW816" s="12" t="s">
        <v>40</v>
      </c>
      <c r="AX816" s="12" t="s">
        <v>85</v>
      </c>
      <c r="AY816" s="155" t="s">
        <v>171</v>
      </c>
    </row>
    <row r="817" spans="2:65" s="12" customFormat="1" ht="20.399999999999999">
      <c r="B817" s="154"/>
      <c r="D817" s="150" t="s">
        <v>182</v>
      </c>
      <c r="E817" s="155" t="s">
        <v>1</v>
      </c>
      <c r="F817" s="156" t="s">
        <v>1269</v>
      </c>
      <c r="H817" s="157">
        <v>73.234999999999999</v>
      </c>
      <c r="I817" s="158"/>
      <c r="L817" s="154"/>
      <c r="M817" s="159"/>
      <c r="T817" s="160"/>
      <c r="AT817" s="155" t="s">
        <v>182</v>
      </c>
      <c r="AU817" s="155" t="s">
        <v>98</v>
      </c>
      <c r="AV817" s="12" t="s">
        <v>98</v>
      </c>
      <c r="AW817" s="12" t="s">
        <v>40</v>
      </c>
      <c r="AX817" s="12" t="s">
        <v>85</v>
      </c>
      <c r="AY817" s="155" t="s">
        <v>171</v>
      </c>
    </row>
    <row r="818" spans="2:65" s="12" customFormat="1" ht="20.399999999999999">
      <c r="B818" s="154"/>
      <c r="D818" s="150" t="s">
        <v>182</v>
      </c>
      <c r="E818" s="155" t="s">
        <v>1</v>
      </c>
      <c r="F818" s="156" t="s">
        <v>1270</v>
      </c>
      <c r="H818" s="157">
        <v>51.390999999999998</v>
      </c>
      <c r="I818" s="158"/>
      <c r="L818" s="154"/>
      <c r="M818" s="159"/>
      <c r="T818" s="160"/>
      <c r="AT818" s="155" t="s">
        <v>182</v>
      </c>
      <c r="AU818" s="155" t="s">
        <v>98</v>
      </c>
      <c r="AV818" s="12" t="s">
        <v>98</v>
      </c>
      <c r="AW818" s="12" t="s">
        <v>40</v>
      </c>
      <c r="AX818" s="12" t="s">
        <v>85</v>
      </c>
      <c r="AY818" s="155" t="s">
        <v>171</v>
      </c>
    </row>
    <row r="819" spans="2:65" s="15" customFormat="1">
      <c r="B819" s="188"/>
      <c r="D819" s="150" t="s">
        <v>182</v>
      </c>
      <c r="E819" s="189" t="s">
        <v>1</v>
      </c>
      <c r="F819" s="190" t="s">
        <v>808</v>
      </c>
      <c r="H819" s="191">
        <v>200.69399999999999</v>
      </c>
      <c r="I819" s="192"/>
      <c r="L819" s="188"/>
      <c r="M819" s="193"/>
      <c r="T819" s="194"/>
      <c r="AT819" s="189" t="s">
        <v>182</v>
      </c>
      <c r="AU819" s="189" t="s">
        <v>98</v>
      </c>
      <c r="AV819" s="15" t="s">
        <v>190</v>
      </c>
      <c r="AW819" s="15" t="s">
        <v>40</v>
      </c>
      <c r="AX819" s="15" t="s">
        <v>85</v>
      </c>
      <c r="AY819" s="189" t="s">
        <v>171</v>
      </c>
    </row>
    <row r="820" spans="2:65" s="12" customFormat="1">
      <c r="B820" s="154"/>
      <c r="D820" s="150" t="s">
        <v>182</v>
      </c>
      <c r="E820" s="155" t="s">
        <v>1</v>
      </c>
      <c r="F820" s="156" t="s">
        <v>1271</v>
      </c>
      <c r="H820" s="157">
        <v>169.56200000000001</v>
      </c>
      <c r="I820" s="158"/>
      <c r="L820" s="154"/>
      <c r="M820" s="159"/>
      <c r="T820" s="160"/>
      <c r="AT820" s="155" t="s">
        <v>182</v>
      </c>
      <c r="AU820" s="155" t="s">
        <v>98</v>
      </c>
      <c r="AV820" s="12" t="s">
        <v>98</v>
      </c>
      <c r="AW820" s="12" t="s">
        <v>40</v>
      </c>
      <c r="AX820" s="12" t="s">
        <v>85</v>
      </c>
      <c r="AY820" s="155" t="s">
        <v>171</v>
      </c>
    </row>
    <row r="821" spans="2:65" s="12" customFormat="1">
      <c r="B821" s="154"/>
      <c r="D821" s="150" t="s">
        <v>182</v>
      </c>
      <c r="E821" s="155" t="s">
        <v>1</v>
      </c>
      <c r="F821" s="156" t="s">
        <v>1272</v>
      </c>
      <c r="H821" s="157">
        <v>20.789000000000001</v>
      </c>
      <c r="I821" s="158"/>
      <c r="L821" s="154"/>
      <c r="M821" s="159"/>
      <c r="T821" s="160"/>
      <c r="AT821" s="155" t="s">
        <v>182</v>
      </c>
      <c r="AU821" s="155" t="s">
        <v>98</v>
      </c>
      <c r="AV821" s="12" t="s">
        <v>98</v>
      </c>
      <c r="AW821" s="12" t="s">
        <v>40</v>
      </c>
      <c r="AX821" s="12" t="s">
        <v>85</v>
      </c>
      <c r="AY821" s="155" t="s">
        <v>171</v>
      </c>
    </row>
    <row r="822" spans="2:65" s="15" customFormat="1">
      <c r="B822" s="188"/>
      <c r="D822" s="150" t="s">
        <v>182</v>
      </c>
      <c r="E822" s="189" t="s">
        <v>1</v>
      </c>
      <c r="F822" s="190" t="s">
        <v>808</v>
      </c>
      <c r="H822" s="191">
        <v>190.351</v>
      </c>
      <c r="I822" s="192"/>
      <c r="L822" s="188"/>
      <c r="M822" s="193"/>
      <c r="T822" s="194"/>
      <c r="AT822" s="189" t="s">
        <v>182</v>
      </c>
      <c r="AU822" s="189" t="s">
        <v>98</v>
      </c>
      <c r="AV822" s="15" t="s">
        <v>190</v>
      </c>
      <c r="AW822" s="15" t="s">
        <v>40</v>
      </c>
      <c r="AX822" s="15" t="s">
        <v>85</v>
      </c>
      <c r="AY822" s="189" t="s">
        <v>171</v>
      </c>
    </row>
    <row r="823" spans="2:65" s="13" customFormat="1">
      <c r="B823" s="172"/>
      <c r="D823" s="150" t="s">
        <v>182</v>
      </c>
      <c r="E823" s="173" t="s">
        <v>1</v>
      </c>
      <c r="F823" s="174" t="s">
        <v>546</v>
      </c>
      <c r="H823" s="175">
        <v>391.04499999999996</v>
      </c>
      <c r="I823" s="176"/>
      <c r="L823" s="172"/>
      <c r="M823" s="177"/>
      <c r="T823" s="178"/>
      <c r="AT823" s="173" t="s">
        <v>182</v>
      </c>
      <c r="AU823" s="173" t="s">
        <v>98</v>
      </c>
      <c r="AV823" s="13" t="s">
        <v>178</v>
      </c>
      <c r="AW823" s="13" t="s">
        <v>40</v>
      </c>
      <c r="AX823" s="13" t="s">
        <v>92</v>
      </c>
      <c r="AY823" s="173" t="s">
        <v>171</v>
      </c>
    </row>
    <row r="824" spans="2:65" s="1" customFormat="1" ht="16.5" customHeight="1">
      <c r="B824" s="33"/>
      <c r="C824" s="162" t="s">
        <v>422</v>
      </c>
      <c r="D824" s="162" t="s">
        <v>250</v>
      </c>
      <c r="E824" s="163" t="s">
        <v>1273</v>
      </c>
      <c r="F824" s="164" t="s">
        <v>1274</v>
      </c>
      <c r="G824" s="165" t="s">
        <v>253</v>
      </c>
      <c r="H824" s="166">
        <v>748.851</v>
      </c>
      <c r="I824" s="167"/>
      <c r="J824" s="168">
        <f>ROUND(I824*H824,2)</f>
        <v>0</v>
      </c>
      <c r="K824" s="164" t="s">
        <v>177</v>
      </c>
      <c r="L824" s="169"/>
      <c r="M824" s="170" t="s">
        <v>1</v>
      </c>
      <c r="N824" s="171" t="s">
        <v>50</v>
      </c>
      <c r="P824" s="146">
        <f>O824*H824</f>
        <v>0</v>
      </c>
      <c r="Q824" s="146">
        <v>0</v>
      </c>
      <c r="R824" s="146">
        <f>Q824*H824</f>
        <v>0</v>
      </c>
      <c r="S824" s="146">
        <v>0</v>
      </c>
      <c r="T824" s="147">
        <f>S824*H824</f>
        <v>0</v>
      </c>
      <c r="AR824" s="148" t="s">
        <v>219</v>
      </c>
      <c r="AT824" s="148" t="s">
        <v>250</v>
      </c>
      <c r="AU824" s="148" t="s">
        <v>98</v>
      </c>
      <c r="AY824" s="17" t="s">
        <v>171</v>
      </c>
      <c r="BE824" s="149">
        <f>IF(N824="základní",J824,0)</f>
        <v>0</v>
      </c>
      <c r="BF824" s="149">
        <f>IF(N824="snížená",J824,0)</f>
        <v>0</v>
      </c>
      <c r="BG824" s="149">
        <f>IF(N824="zákl. přenesená",J824,0)</f>
        <v>0</v>
      </c>
      <c r="BH824" s="149">
        <f>IF(N824="sníž. přenesená",J824,0)</f>
        <v>0</v>
      </c>
      <c r="BI824" s="149">
        <f>IF(N824="nulová",J824,0)</f>
        <v>0</v>
      </c>
      <c r="BJ824" s="17" t="s">
        <v>92</v>
      </c>
      <c r="BK824" s="149">
        <f>ROUND(I824*H824,2)</f>
        <v>0</v>
      </c>
      <c r="BL824" s="17" t="s">
        <v>178</v>
      </c>
      <c r="BM824" s="148" t="s">
        <v>1275</v>
      </c>
    </row>
    <row r="825" spans="2:65" s="1" customFormat="1">
      <c r="B825" s="33"/>
      <c r="D825" s="150" t="s">
        <v>180</v>
      </c>
      <c r="F825" s="151" t="s">
        <v>1276</v>
      </c>
      <c r="I825" s="152"/>
      <c r="L825" s="33"/>
      <c r="M825" s="153"/>
      <c r="T825" s="57"/>
      <c r="AT825" s="17" t="s">
        <v>180</v>
      </c>
      <c r="AU825" s="17" t="s">
        <v>98</v>
      </c>
    </row>
    <row r="826" spans="2:65" s="12" customFormat="1">
      <c r="B826" s="154"/>
      <c r="D826" s="150" t="s">
        <v>182</v>
      </c>
      <c r="E826" s="155" t="s">
        <v>1</v>
      </c>
      <c r="F826" s="156" t="s">
        <v>1277</v>
      </c>
      <c r="H826" s="157">
        <v>748.851</v>
      </c>
      <c r="I826" s="158"/>
      <c r="L826" s="154"/>
      <c r="M826" s="159"/>
      <c r="T826" s="160"/>
      <c r="AT826" s="155" t="s">
        <v>182</v>
      </c>
      <c r="AU826" s="155" t="s">
        <v>98</v>
      </c>
      <c r="AV826" s="12" t="s">
        <v>98</v>
      </c>
      <c r="AW826" s="12" t="s">
        <v>40</v>
      </c>
      <c r="AX826" s="12" t="s">
        <v>85</v>
      </c>
      <c r="AY826" s="155" t="s">
        <v>171</v>
      </c>
    </row>
    <row r="827" spans="2:65" s="13" customFormat="1">
      <c r="B827" s="172"/>
      <c r="D827" s="150" t="s">
        <v>182</v>
      </c>
      <c r="E827" s="173" t="s">
        <v>1</v>
      </c>
      <c r="F827" s="174" t="s">
        <v>546</v>
      </c>
      <c r="H827" s="175">
        <v>748.851</v>
      </c>
      <c r="I827" s="176"/>
      <c r="L827" s="172"/>
      <c r="M827" s="177"/>
      <c r="T827" s="178"/>
      <c r="AT827" s="173" t="s">
        <v>182</v>
      </c>
      <c r="AU827" s="173" t="s">
        <v>98</v>
      </c>
      <c r="AV827" s="13" t="s">
        <v>178</v>
      </c>
      <c r="AW827" s="13" t="s">
        <v>40</v>
      </c>
      <c r="AX827" s="13" t="s">
        <v>92</v>
      </c>
      <c r="AY827" s="173" t="s">
        <v>171</v>
      </c>
    </row>
    <row r="828" spans="2:65" s="1" customFormat="1" ht="33" customHeight="1">
      <c r="B828" s="33"/>
      <c r="C828" s="137" t="s">
        <v>426</v>
      </c>
      <c r="D828" s="137" t="s">
        <v>173</v>
      </c>
      <c r="E828" s="138" t="s">
        <v>1278</v>
      </c>
      <c r="F828" s="139" t="s">
        <v>1279</v>
      </c>
      <c r="G828" s="140" t="s">
        <v>176</v>
      </c>
      <c r="H828" s="141">
        <v>1020</v>
      </c>
      <c r="I828" s="142"/>
      <c r="J828" s="143">
        <f>ROUND(I828*H828,2)</f>
        <v>0</v>
      </c>
      <c r="K828" s="139" t="s">
        <v>177</v>
      </c>
      <c r="L828" s="33"/>
      <c r="M828" s="144" t="s">
        <v>1</v>
      </c>
      <c r="N828" s="145" t="s">
        <v>50</v>
      </c>
      <c r="P828" s="146">
        <f>O828*H828</f>
        <v>0</v>
      </c>
      <c r="Q828" s="146">
        <v>0</v>
      </c>
      <c r="R828" s="146">
        <f>Q828*H828</f>
        <v>0</v>
      </c>
      <c r="S828" s="146">
        <v>0</v>
      </c>
      <c r="T828" s="147">
        <f>S828*H828</f>
        <v>0</v>
      </c>
      <c r="AR828" s="148" t="s">
        <v>178</v>
      </c>
      <c r="AT828" s="148" t="s">
        <v>173</v>
      </c>
      <c r="AU828" s="148" t="s">
        <v>98</v>
      </c>
      <c r="AY828" s="17" t="s">
        <v>171</v>
      </c>
      <c r="BE828" s="149">
        <f>IF(N828="základní",J828,0)</f>
        <v>0</v>
      </c>
      <c r="BF828" s="149">
        <f>IF(N828="snížená",J828,0)</f>
        <v>0</v>
      </c>
      <c r="BG828" s="149">
        <f>IF(N828="zákl. přenesená",J828,0)</f>
        <v>0</v>
      </c>
      <c r="BH828" s="149">
        <f>IF(N828="sníž. přenesená",J828,0)</f>
        <v>0</v>
      </c>
      <c r="BI828" s="149">
        <f>IF(N828="nulová",J828,0)</f>
        <v>0</v>
      </c>
      <c r="BJ828" s="17" t="s">
        <v>92</v>
      </c>
      <c r="BK828" s="149">
        <f>ROUND(I828*H828,2)</f>
        <v>0</v>
      </c>
      <c r="BL828" s="17" t="s">
        <v>178</v>
      </c>
      <c r="BM828" s="148" t="s">
        <v>1280</v>
      </c>
    </row>
    <row r="829" spans="2:65" s="1" customFormat="1" ht="28.8">
      <c r="B829" s="33"/>
      <c r="D829" s="150" t="s">
        <v>180</v>
      </c>
      <c r="F829" s="151" t="s">
        <v>1281</v>
      </c>
      <c r="I829" s="152"/>
      <c r="L829" s="33"/>
      <c r="M829" s="153"/>
      <c r="T829" s="57"/>
      <c r="AT829" s="17" t="s">
        <v>180</v>
      </c>
      <c r="AU829" s="17" t="s">
        <v>98</v>
      </c>
    </row>
    <row r="830" spans="2:65" s="12" customFormat="1">
      <c r="B830" s="154"/>
      <c r="D830" s="150" t="s">
        <v>182</v>
      </c>
      <c r="E830" s="155" t="s">
        <v>1</v>
      </c>
      <c r="F830" s="156" t="s">
        <v>891</v>
      </c>
      <c r="H830" s="157">
        <v>1020</v>
      </c>
      <c r="I830" s="158"/>
      <c r="L830" s="154"/>
      <c r="M830" s="159"/>
      <c r="T830" s="160"/>
      <c r="AT830" s="155" t="s">
        <v>182</v>
      </c>
      <c r="AU830" s="155" t="s">
        <v>98</v>
      </c>
      <c r="AV830" s="12" t="s">
        <v>98</v>
      </c>
      <c r="AW830" s="12" t="s">
        <v>40</v>
      </c>
      <c r="AX830" s="12" t="s">
        <v>85</v>
      </c>
      <c r="AY830" s="155" t="s">
        <v>171</v>
      </c>
    </row>
    <row r="831" spans="2:65" s="13" customFormat="1">
      <c r="B831" s="172"/>
      <c r="D831" s="150" t="s">
        <v>182</v>
      </c>
      <c r="E831" s="173" t="s">
        <v>1</v>
      </c>
      <c r="F831" s="174" t="s">
        <v>546</v>
      </c>
      <c r="H831" s="175">
        <v>1020</v>
      </c>
      <c r="I831" s="176"/>
      <c r="L831" s="172"/>
      <c r="M831" s="177"/>
      <c r="T831" s="178"/>
      <c r="AT831" s="173" t="s">
        <v>182</v>
      </c>
      <c r="AU831" s="173" t="s">
        <v>98</v>
      </c>
      <c r="AV831" s="13" t="s">
        <v>178</v>
      </c>
      <c r="AW831" s="13" t="s">
        <v>40</v>
      </c>
      <c r="AX831" s="13" t="s">
        <v>92</v>
      </c>
      <c r="AY831" s="173" t="s">
        <v>171</v>
      </c>
    </row>
    <row r="832" spans="2:65" s="1" customFormat="1" ht="24.15" customHeight="1">
      <c r="B832" s="33"/>
      <c r="C832" s="137" t="s">
        <v>430</v>
      </c>
      <c r="D832" s="137" t="s">
        <v>173</v>
      </c>
      <c r="E832" s="138" t="s">
        <v>1282</v>
      </c>
      <c r="F832" s="139" t="s">
        <v>1283</v>
      </c>
      <c r="G832" s="140" t="s">
        <v>176</v>
      </c>
      <c r="H832" s="141">
        <v>1020</v>
      </c>
      <c r="I832" s="142"/>
      <c r="J832" s="143">
        <f>ROUND(I832*H832,2)</f>
        <v>0</v>
      </c>
      <c r="K832" s="139" t="s">
        <v>177</v>
      </c>
      <c r="L832" s="33"/>
      <c r="M832" s="144" t="s">
        <v>1</v>
      </c>
      <c r="N832" s="145" t="s">
        <v>50</v>
      </c>
      <c r="P832" s="146">
        <f>O832*H832</f>
        <v>0</v>
      </c>
      <c r="Q832" s="146">
        <v>0</v>
      </c>
      <c r="R832" s="146">
        <f>Q832*H832</f>
        <v>0</v>
      </c>
      <c r="S832" s="146">
        <v>0</v>
      </c>
      <c r="T832" s="147">
        <f>S832*H832</f>
        <v>0</v>
      </c>
      <c r="AR832" s="148" t="s">
        <v>178</v>
      </c>
      <c r="AT832" s="148" t="s">
        <v>173</v>
      </c>
      <c r="AU832" s="148" t="s">
        <v>98</v>
      </c>
      <c r="AY832" s="17" t="s">
        <v>171</v>
      </c>
      <c r="BE832" s="149">
        <f>IF(N832="základní",J832,0)</f>
        <v>0</v>
      </c>
      <c r="BF832" s="149">
        <f>IF(N832="snížená",J832,0)</f>
        <v>0</v>
      </c>
      <c r="BG832" s="149">
        <f>IF(N832="zákl. přenesená",J832,0)</f>
        <v>0</v>
      </c>
      <c r="BH832" s="149">
        <f>IF(N832="sníž. přenesená",J832,0)</f>
        <v>0</v>
      </c>
      <c r="BI832" s="149">
        <f>IF(N832="nulová",J832,0)</f>
        <v>0</v>
      </c>
      <c r="BJ832" s="17" t="s">
        <v>92</v>
      </c>
      <c r="BK832" s="149">
        <f>ROUND(I832*H832,2)</f>
        <v>0</v>
      </c>
      <c r="BL832" s="17" t="s">
        <v>178</v>
      </c>
      <c r="BM832" s="148" t="s">
        <v>1284</v>
      </c>
    </row>
    <row r="833" spans="2:65" s="1" customFormat="1" ht="28.8">
      <c r="B833" s="33"/>
      <c r="D833" s="150" t="s">
        <v>180</v>
      </c>
      <c r="F833" s="151" t="s">
        <v>1285</v>
      </c>
      <c r="I833" s="152"/>
      <c r="L833" s="33"/>
      <c r="M833" s="153"/>
      <c r="T833" s="57"/>
      <c r="AT833" s="17" t="s">
        <v>180</v>
      </c>
      <c r="AU833" s="17" t="s">
        <v>98</v>
      </c>
    </row>
    <row r="834" spans="2:65" s="12" customFormat="1">
      <c r="B834" s="154"/>
      <c r="D834" s="150" t="s">
        <v>182</v>
      </c>
      <c r="E834" s="155" t="s">
        <v>1</v>
      </c>
      <c r="F834" s="156" t="s">
        <v>891</v>
      </c>
      <c r="H834" s="157">
        <v>1020</v>
      </c>
      <c r="I834" s="158"/>
      <c r="L834" s="154"/>
      <c r="M834" s="159"/>
      <c r="T834" s="160"/>
      <c r="AT834" s="155" t="s">
        <v>182</v>
      </c>
      <c r="AU834" s="155" t="s">
        <v>98</v>
      </c>
      <c r="AV834" s="12" t="s">
        <v>98</v>
      </c>
      <c r="AW834" s="12" t="s">
        <v>40</v>
      </c>
      <c r="AX834" s="12" t="s">
        <v>85</v>
      </c>
      <c r="AY834" s="155" t="s">
        <v>171</v>
      </c>
    </row>
    <row r="835" spans="2:65" s="13" customFormat="1">
      <c r="B835" s="172"/>
      <c r="D835" s="150" t="s">
        <v>182</v>
      </c>
      <c r="E835" s="173" t="s">
        <v>1</v>
      </c>
      <c r="F835" s="174" t="s">
        <v>546</v>
      </c>
      <c r="H835" s="175">
        <v>1020</v>
      </c>
      <c r="I835" s="176"/>
      <c r="L835" s="172"/>
      <c r="M835" s="177"/>
      <c r="T835" s="178"/>
      <c r="AT835" s="173" t="s">
        <v>182</v>
      </c>
      <c r="AU835" s="173" t="s">
        <v>98</v>
      </c>
      <c r="AV835" s="13" t="s">
        <v>178</v>
      </c>
      <c r="AW835" s="13" t="s">
        <v>40</v>
      </c>
      <c r="AX835" s="13" t="s">
        <v>92</v>
      </c>
      <c r="AY835" s="173" t="s">
        <v>171</v>
      </c>
    </row>
    <row r="836" spans="2:65" s="1" customFormat="1" ht="16.5" customHeight="1">
      <c r="B836" s="33"/>
      <c r="C836" s="162" t="s">
        <v>434</v>
      </c>
      <c r="D836" s="162" t="s">
        <v>250</v>
      </c>
      <c r="E836" s="163" t="s">
        <v>1286</v>
      </c>
      <c r="F836" s="164" t="s">
        <v>1287</v>
      </c>
      <c r="G836" s="165" t="s">
        <v>292</v>
      </c>
      <c r="H836" s="166">
        <v>20.808</v>
      </c>
      <c r="I836" s="167"/>
      <c r="J836" s="168">
        <f>ROUND(I836*H836,2)</f>
        <v>0</v>
      </c>
      <c r="K836" s="164" t="s">
        <v>177</v>
      </c>
      <c r="L836" s="169"/>
      <c r="M836" s="170" t="s">
        <v>1</v>
      </c>
      <c r="N836" s="171" t="s">
        <v>50</v>
      </c>
      <c r="P836" s="146">
        <f>O836*H836</f>
        <v>0</v>
      </c>
      <c r="Q836" s="146">
        <v>1E-3</v>
      </c>
      <c r="R836" s="146">
        <f>Q836*H836</f>
        <v>2.0808E-2</v>
      </c>
      <c r="S836" s="146">
        <v>0</v>
      </c>
      <c r="T836" s="147">
        <f>S836*H836</f>
        <v>0</v>
      </c>
      <c r="AR836" s="148" t="s">
        <v>219</v>
      </c>
      <c r="AT836" s="148" t="s">
        <v>250</v>
      </c>
      <c r="AU836" s="148" t="s">
        <v>98</v>
      </c>
      <c r="AY836" s="17" t="s">
        <v>171</v>
      </c>
      <c r="BE836" s="149">
        <f>IF(N836="základní",J836,0)</f>
        <v>0</v>
      </c>
      <c r="BF836" s="149">
        <f>IF(N836="snížená",J836,0)</f>
        <v>0</v>
      </c>
      <c r="BG836" s="149">
        <f>IF(N836="zákl. přenesená",J836,0)</f>
        <v>0</v>
      </c>
      <c r="BH836" s="149">
        <f>IF(N836="sníž. přenesená",J836,0)</f>
        <v>0</v>
      </c>
      <c r="BI836" s="149">
        <f>IF(N836="nulová",J836,0)</f>
        <v>0</v>
      </c>
      <c r="BJ836" s="17" t="s">
        <v>92</v>
      </c>
      <c r="BK836" s="149">
        <f>ROUND(I836*H836,2)</f>
        <v>0</v>
      </c>
      <c r="BL836" s="17" t="s">
        <v>178</v>
      </c>
      <c r="BM836" s="148" t="s">
        <v>1288</v>
      </c>
    </row>
    <row r="837" spans="2:65" s="1" customFormat="1">
      <c r="B837" s="33"/>
      <c r="D837" s="150" t="s">
        <v>180</v>
      </c>
      <c r="F837" s="151" t="s">
        <v>1287</v>
      </c>
      <c r="I837" s="152"/>
      <c r="L837" s="33"/>
      <c r="M837" s="153"/>
      <c r="T837" s="57"/>
      <c r="AT837" s="17" t="s">
        <v>180</v>
      </c>
      <c r="AU837" s="17" t="s">
        <v>98</v>
      </c>
    </row>
    <row r="838" spans="2:65" s="12" customFormat="1">
      <c r="B838" s="154"/>
      <c r="D838" s="150" t="s">
        <v>182</v>
      </c>
      <c r="E838" s="155" t="s">
        <v>1</v>
      </c>
      <c r="F838" s="156" t="s">
        <v>1289</v>
      </c>
      <c r="H838" s="157">
        <v>20.808</v>
      </c>
      <c r="I838" s="158"/>
      <c r="L838" s="154"/>
      <c r="M838" s="159"/>
      <c r="T838" s="160"/>
      <c r="AT838" s="155" t="s">
        <v>182</v>
      </c>
      <c r="AU838" s="155" t="s">
        <v>98</v>
      </c>
      <c r="AV838" s="12" t="s">
        <v>98</v>
      </c>
      <c r="AW838" s="12" t="s">
        <v>40</v>
      </c>
      <c r="AX838" s="12" t="s">
        <v>85</v>
      </c>
      <c r="AY838" s="155" t="s">
        <v>171</v>
      </c>
    </row>
    <row r="839" spans="2:65" s="13" customFormat="1">
      <c r="B839" s="172"/>
      <c r="D839" s="150" t="s">
        <v>182</v>
      </c>
      <c r="E839" s="173" t="s">
        <v>1</v>
      </c>
      <c r="F839" s="174" t="s">
        <v>546</v>
      </c>
      <c r="H839" s="175">
        <v>20.808</v>
      </c>
      <c r="I839" s="176"/>
      <c r="L839" s="172"/>
      <c r="M839" s="177"/>
      <c r="T839" s="178"/>
      <c r="AT839" s="173" t="s">
        <v>182</v>
      </c>
      <c r="AU839" s="173" t="s">
        <v>98</v>
      </c>
      <c r="AV839" s="13" t="s">
        <v>178</v>
      </c>
      <c r="AW839" s="13" t="s">
        <v>40</v>
      </c>
      <c r="AX839" s="13" t="s">
        <v>92</v>
      </c>
      <c r="AY839" s="173" t="s">
        <v>171</v>
      </c>
    </row>
    <row r="840" spans="2:65" s="1" customFormat="1" ht="24.15" customHeight="1">
      <c r="B840" s="33"/>
      <c r="C840" s="137" t="s">
        <v>439</v>
      </c>
      <c r="D840" s="137" t="s">
        <v>173</v>
      </c>
      <c r="E840" s="138" t="s">
        <v>1290</v>
      </c>
      <c r="F840" s="139" t="s">
        <v>1291</v>
      </c>
      <c r="G840" s="140" t="s">
        <v>176</v>
      </c>
      <c r="H840" s="141">
        <v>399.608</v>
      </c>
      <c r="I840" s="142"/>
      <c r="J840" s="143">
        <f>ROUND(I840*H840,2)</f>
        <v>0</v>
      </c>
      <c r="K840" s="139" t="s">
        <v>177</v>
      </c>
      <c r="L840" s="33"/>
      <c r="M840" s="144" t="s">
        <v>1</v>
      </c>
      <c r="N840" s="145" t="s">
        <v>50</v>
      </c>
      <c r="P840" s="146">
        <f>O840*H840</f>
        <v>0</v>
      </c>
      <c r="Q840" s="146">
        <v>0</v>
      </c>
      <c r="R840" s="146">
        <f>Q840*H840</f>
        <v>0</v>
      </c>
      <c r="S840" s="146">
        <v>0</v>
      </c>
      <c r="T840" s="147">
        <f>S840*H840</f>
        <v>0</v>
      </c>
      <c r="AR840" s="148" t="s">
        <v>178</v>
      </c>
      <c r="AT840" s="148" t="s">
        <v>173</v>
      </c>
      <c r="AU840" s="148" t="s">
        <v>98</v>
      </c>
      <c r="AY840" s="17" t="s">
        <v>171</v>
      </c>
      <c r="BE840" s="149">
        <f>IF(N840="základní",J840,0)</f>
        <v>0</v>
      </c>
      <c r="BF840" s="149">
        <f>IF(N840="snížená",J840,0)</f>
        <v>0</v>
      </c>
      <c r="BG840" s="149">
        <f>IF(N840="zákl. přenesená",J840,0)</f>
        <v>0</v>
      </c>
      <c r="BH840" s="149">
        <f>IF(N840="sníž. přenesená",J840,0)</f>
        <v>0</v>
      </c>
      <c r="BI840" s="149">
        <f>IF(N840="nulová",J840,0)</f>
        <v>0</v>
      </c>
      <c r="BJ840" s="17" t="s">
        <v>92</v>
      </c>
      <c r="BK840" s="149">
        <f>ROUND(I840*H840,2)</f>
        <v>0</v>
      </c>
      <c r="BL840" s="17" t="s">
        <v>178</v>
      </c>
      <c r="BM840" s="148" t="s">
        <v>1292</v>
      </c>
    </row>
    <row r="841" spans="2:65" s="1" customFormat="1" ht="19.2">
      <c r="B841" s="33"/>
      <c r="D841" s="150" t="s">
        <v>180</v>
      </c>
      <c r="F841" s="151" t="s">
        <v>1293</v>
      </c>
      <c r="I841" s="152"/>
      <c r="L841" s="33"/>
      <c r="M841" s="153"/>
      <c r="T841" s="57"/>
      <c r="AT841" s="17" t="s">
        <v>180</v>
      </c>
      <c r="AU841" s="17" t="s">
        <v>98</v>
      </c>
    </row>
    <row r="842" spans="2:65" s="14" customFormat="1">
      <c r="B842" s="182"/>
      <c r="D842" s="150" t="s">
        <v>182</v>
      </c>
      <c r="E842" s="183" t="s">
        <v>1</v>
      </c>
      <c r="F842" s="184" t="s">
        <v>1294</v>
      </c>
      <c r="H842" s="183" t="s">
        <v>1</v>
      </c>
      <c r="I842" s="185"/>
      <c r="L842" s="182"/>
      <c r="M842" s="186"/>
      <c r="T842" s="187"/>
      <c r="AT842" s="183" t="s">
        <v>182</v>
      </c>
      <c r="AU842" s="183" t="s">
        <v>98</v>
      </c>
      <c r="AV842" s="14" t="s">
        <v>92</v>
      </c>
      <c r="AW842" s="14" t="s">
        <v>40</v>
      </c>
      <c r="AX842" s="14" t="s">
        <v>85</v>
      </c>
      <c r="AY842" s="183" t="s">
        <v>171</v>
      </c>
    </row>
    <row r="843" spans="2:65" s="12" customFormat="1">
      <c r="B843" s="154"/>
      <c r="D843" s="150" t="s">
        <v>182</v>
      </c>
      <c r="E843" s="155" t="s">
        <v>1</v>
      </c>
      <c r="F843" s="156" t="s">
        <v>1295</v>
      </c>
      <c r="H843" s="157">
        <v>137.52799999999999</v>
      </c>
      <c r="I843" s="158"/>
      <c r="L843" s="154"/>
      <c r="M843" s="159"/>
      <c r="T843" s="160"/>
      <c r="AT843" s="155" t="s">
        <v>182</v>
      </c>
      <c r="AU843" s="155" t="s">
        <v>98</v>
      </c>
      <c r="AV843" s="12" t="s">
        <v>98</v>
      </c>
      <c r="AW843" s="12" t="s">
        <v>40</v>
      </c>
      <c r="AX843" s="12" t="s">
        <v>85</v>
      </c>
      <c r="AY843" s="155" t="s">
        <v>171</v>
      </c>
    </row>
    <row r="844" spans="2:65" s="12" customFormat="1">
      <c r="B844" s="154"/>
      <c r="D844" s="150" t="s">
        <v>182</v>
      </c>
      <c r="E844" s="155" t="s">
        <v>1</v>
      </c>
      <c r="F844" s="156" t="s">
        <v>1296</v>
      </c>
      <c r="H844" s="157">
        <v>41.34</v>
      </c>
      <c r="I844" s="158"/>
      <c r="L844" s="154"/>
      <c r="M844" s="159"/>
      <c r="T844" s="160"/>
      <c r="AT844" s="155" t="s">
        <v>182</v>
      </c>
      <c r="AU844" s="155" t="s">
        <v>98</v>
      </c>
      <c r="AV844" s="12" t="s">
        <v>98</v>
      </c>
      <c r="AW844" s="12" t="s">
        <v>40</v>
      </c>
      <c r="AX844" s="12" t="s">
        <v>85</v>
      </c>
      <c r="AY844" s="155" t="s">
        <v>171</v>
      </c>
    </row>
    <row r="845" spans="2:65" s="12" customFormat="1">
      <c r="B845" s="154"/>
      <c r="D845" s="150" t="s">
        <v>182</v>
      </c>
      <c r="E845" s="155" t="s">
        <v>1</v>
      </c>
      <c r="F845" s="156" t="s">
        <v>1297</v>
      </c>
      <c r="H845" s="157">
        <v>220.74</v>
      </c>
      <c r="I845" s="158"/>
      <c r="L845" s="154"/>
      <c r="M845" s="159"/>
      <c r="T845" s="160"/>
      <c r="AT845" s="155" t="s">
        <v>182</v>
      </c>
      <c r="AU845" s="155" t="s">
        <v>98</v>
      </c>
      <c r="AV845" s="12" t="s">
        <v>98</v>
      </c>
      <c r="AW845" s="12" t="s">
        <v>40</v>
      </c>
      <c r="AX845" s="12" t="s">
        <v>85</v>
      </c>
      <c r="AY845" s="155" t="s">
        <v>171</v>
      </c>
    </row>
    <row r="846" spans="2:65" s="13" customFormat="1">
      <c r="B846" s="172"/>
      <c r="D846" s="150" t="s">
        <v>182</v>
      </c>
      <c r="E846" s="173" t="s">
        <v>1</v>
      </c>
      <c r="F846" s="174" t="s">
        <v>546</v>
      </c>
      <c r="H846" s="175">
        <v>399.608</v>
      </c>
      <c r="I846" s="176"/>
      <c r="L846" s="172"/>
      <c r="M846" s="177"/>
      <c r="T846" s="178"/>
      <c r="AT846" s="173" t="s">
        <v>182</v>
      </c>
      <c r="AU846" s="173" t="s">
        <v>98</v>
      </c>
      <c r="AV846" s="13" t="s">
        <v>178</v>
      </c>
      <c r="AW846" s="13" t="s">
        <v>40</v>
      </c>
      <c r="AX846" s="13" t="s">
        <v>92</v>
      </c>
      <c r="AY846" s="173" t="s">
        <v>171</v>
      </c>
    </row>
    <row r="847" spans="2:65" s="1" customFormat="1" ht="24.15" customHeight="1">
      <c r="B847" s="33"/>
      <c r="C847" s="137" t="s">
        <v>444</v>
      </c>
      <c r="D847" s="137" t="s">
        <v>173</v>
      </c>
      <c r="E847" s="138" t="s">
        <v>1298</v>
      </c>
      <c r="F847" s="139" t="s">
        <v>1299</v>
      </c>
      <c r="G847" s="140" t="s">
        <v>176</v>
      </c>
      <c r="H847" s="141">
        <v>399.608</v>
      </c>
      <c r="I847" s="142"/>
      <c r="J847" s="143">
        <f>ROUND(I847*H847,2)</f>
        <v>0</v>
      </c>
      <c r="K847" s="139" t="s">
        <v>177</v>
      </c>
      <c r="L847" s="33"/>
      <c r="M847" s="144" t="s">
        <v>1</v>
      </c>
      <c r="N847" s="145" t="s">
        <v>50</v>
      </c>
      <c r="P847" s="146">
        <f>O847*H847</f>
        <v>0</v>
      </c>
      <c r="Q847" s="146">
        <v>0</v>
      </c>
      <c r="R847" s="146">
        <f>Q847*H847</f>
        <v>0</v>
      </c>
      <c r="S847" s="146">
        <v>0</v>
      </c>
      <c r="T847" s="147">
        <f>S847*H847</f>
        <v>0</v>
      </c>
      <c r="AR847" s="148" t="s">
        <v>178</v>
      </c>
      <c r="AT847" s="148" t="s">
        <v>173</v>
      </c>
      <c r="AU847" s="148" t="s">
        <v>98</v>
      </c>
      <c r="AY847" s="17" t="s">
        <v>171</v>
      </c>
      <c r="BE847" s="149">
        <f>IF(N847="základní",J847,0)</f>
        <v>0</v>
      </c>
      <c r="BF847" s="149">
        <f>IF(N847="snížená",J847,0)</f>
        <v>0</v>
      </c>
      <c r="BG847" s="149">
        <f>IF(N847="zákl. přenesená",J847,0)</f>
        <v>0</v>
      </c>
      <c r="BH847" s="149">
        <f>IF(N847="sníž. přenesená",J847,0)</f>
        <v>0</v>
      </c>
      <c r="BI847" s="149">
        <f>IF(N847="nulová",J847,0)</f>
        <v>0</v>
      </c>
      <c r="BJ847" s="17" t="s">
        <v>92</v>
      </c>
      <c r="BK847" s="149">
        <f>ROUND(I847*H847,2)</f>
        <v>0</v>
      </c>
      <c r="BL847" s="17" t="s">
        <v>178</v>
      </c>
      <c r="BM847" s="148" t="s">
        <v>1300</v>
      </c>
    </row>
    <row r="848" spans="2:65" s="1" customFormat="1" ht="19.2">
      <c r="B848" s="33"/>
      <c r="D848" s="150" t="s">
        <v>180</v>
      </c>
      <c r="F848" s="151" t="s">
        <v>1301</v>
      </c>
      <c r="I848" s="152"/>
      <c r="L848" s="33"/>
      <c r="M848" s="153"/>
      <c r="T848" s="57"/>
      <c r="AT848" s="17" t="s">
        <v>180</v>
      </c>
      <c r="AU848" s="17" t="s">
        <v>98</v>
      </c>
    </row>
    <row r="849" spans="2:65" s="14" customFormat="1">
      <c r="B849" s="182"/>
      <c r="D849" s="150" t="s">
        <v>182</v>
      </c>
      <c r="E849" s="183" t="s">
        <v>1</v>
      </c>
      <c r="F849" s="184" t="s">
        <v>1294</v>
      </c>
      <c r="H849" s="183" t="s">
        <v>1</v>
      </c>
      <c r="I849" s="185"/>
      <c r="L849" s="182"/>
      <c r="M849" s="186"/>
      <c r="T849" s="187"/>
      <c r="AT849" s="183" t="s">
        <v>182</v>
      </c>
      <c r="AU849" s="183" t="s">
        <v>98</v>
      </c>
      <c r="AV849" s="14" t="s">
        <v>92</v>
      </c>
      <c r="AW849" s="14" t="s">
        <v>40</v>
      </c>
      <c r="AX849" s="14" t="s">
        <v>85</v>
      </c>
      <c r="AY849" s="183" t="s">
        <v>171</v>
      </c>
    </row>
    <row r="850" spans="2:65" s="12" customFormat="1">
      <c r="B850" s="154"/>
      <c r="D850" s="150" t="s">
        <v>182</v>
      </c>
      <c r="E850" s="155" t="s">
        <v>1</v>
      </c>
      <c r="F850" s="156" t="s">
        <v>1295</v>
      </c>
      <c r="H850" s="157">
        <v>137.52799999999999</v>
      </c>
      <c r="I850" s="158"/>
      <c r="L850" s="154"/>
      <c r="M850" s="159"/>
      <c r="T850" s="160"/>
      <c r="AT850" s="155" t="s">
        <v>182</v>
      </c>
      <c r="AU850" s="155" t="s">
        <v>98</v>
      </c>
      <c r="AV850" s="12" t="s">
        <v>98</v>
      </c>
      <c r="AW850" s="12" t="s">
        <v>40</v>
      </c>
      <c r="AX850" s="12" t="s">
        <v>85</v>
      </c>
      <c r="AY850" s="155" t="s">
        <v>171</v>
      </c>
    </row>
    <row r="851" spans="2:65" s="12" customFormat="1">
      <c r="B851" s="154"/>
      <c r="D851" s="150" t="s">
        <v>182</v>
      </c>
      <c r="E851" s="155" t="s">
        <v>1</v>
      </c>
      <c r="F851" s="156" t="s">
        <v>1296</v>
      </c>
      <c r="H851" s="157">
        <v>41.34</v>
      </c>
      <c r="I851" s="158"/>
      <c r="L851" s="154"/>
      <c r="M851" s="159"/>
      <c r="T851" s="160"/>
      <c r="AT851" s="155" t="s">
        <v>182</v>
      </c>
      <c r="AU851" s="155" t="s">
        <v>98</v>
      </c>
      <c r="AV851" s="12" t="s">
        <v>98</v>
      </c>
      <c r="AW851" s="12" t="s">
        <v>40</v>
      </c>
      <c r="AX851" s="12" t="s">
        <v>85</v>
      </c>
      <c r="AY851" s="155" t="s">
        <v>171</v>
      </c>
    </row>
    <row r="852" spans="2:65" s="12" customFormat="1">
      <c r="B852" s="154"/>
      <c r="D852" s="150" t="s">
        <v>182</v>
      </c>
      <c r="E852" s="155" t="s">
        <v>1</v>
      </c>
      <c r="F852" s="156" t="s">
        <v>1297</v>
      </c>
      <c r="H852" s="157">
        <v>220.74</v>
      </c>
      <c r="I852" s="158"/>
      <c r="L852" s="154"/>
      <c r="M852" s="159"/>
      <c r="T852" s="160"/>
      <c r="AT852" s="155" t="s">
        <v>182</v>
      </c>
      <c r="AU852" s="155" t="s">
        <v>98</v>
      </c>
      <c r="AV852" s="12" t="s">
        <v>98</v>
      </c>
      <c r="AW852" s="12" t="s">
        <v>40</v>
      </c>
      <c r="AX852" s="12" t="s">
        <v>85</v>
      </c>
      <c r="AY852" s="155" t="s">
        <v>171</v>
      </c>
    </row>
    <row r="853" spans="2:65" s="13" customFormat="1">
      <c r="B853" s="172"/>
      <c r="D853" s="150" t="s">
        <v>182</v>
      </c>
      <c r="E853" s="173" t="s">
        <v>1</v>
      </c>
      <c r="F853" s="174" t="s">
        <v>546</v>
      </c>
      <c r="H853" s="175">
        <v>399.608</v>
      </c>
      <c r="I853" s="176"/>
      <c r="L853" s="172"/>
      <c r="M853" s="177"/>
      <c r="T853" s="178"/>
      <c r="AT853" s="173" t="s">
        <v>182</v>
      </c>
      <c r="AU853" s="173" t="s">
        <v>98</v>
      </c>
      <c r="AV853" s="13" t="s">
        <v>178</v>
      </c>
      <c r="AW853" s="13" t="s">
        <v>40</v>
      </c>
      <c r="AX853" s="13" t="s">
        <v>92</v>
      </c>
      <c r="AY853" s="173" t="s">
        <v>171</v>
      </c>
    </row>
    <row r="854" spans="2:65" s="11" customFormat="1" ht="22.8" customHeight="1">
      <c r="B854" s="125"/>
      <c r="D854" s="126" t="s">
        <v>84</v>
      </c>
      <c r="E854" s="135" t="s">
        <v>190</v>
      </c>
      <c r="F854" s="135" t="s">
        <v>1302</v>
      </c>
      <c r="I854" s="128"/>
      <c r="J854" s="136">
        <f>BK854</f>
        <v>0</v>
      </c>
      <c r="L854" s="125"/>
      <c r="M854" s="130"/>
      <c r="P854" s="131">
        <f>SUM(P855:P859)</f>
        <v>0</v>
      </c>
      <c r="R854" s="131">
        <f>SUM(R855:R859)</f>
        <v>0</v>
      </c>
      <c r="T854" s="132">
        <f>SUM(T855:T859)</f>
        <v>0</v>
      </c>
      <c r="AR854" s="126" t="s">
        <v>92</v>
      </c>
      <c r="AT854" s="133" t="s">
        <v>84</v>
      </c>
      <c r="AU854" s="133" t="s">
        <v>92</v>
      </c>
      <c r="AY854" s="126" t="s">
        <v>171</v>
      </c>
      <c r="BK854" s="134">
        <f>SUM(BK855:BK859)</f>
        <v>0</v>
      </c>
    </row>
    <row r="855" spans="2:65" s="1" customFormat="1" ht="21.75" customHeight="1">
      <c r="B855" s="33"/>
      <c r="C855" s="137" t="s">
        <v>448</v>
      </c>
      <c r="D855" s="137" t="s">
        <v>173</v>
      </c>
      <c r="E855" s="138" t="s">
        <v>1303</v>
      </c>
      <c r="F855" s="139" t="s">
        <v>1304</v>
      </c>
      <c r="G855" s="140" t="s">
        <v>197</v>
      </c>
      <c r="H855" s="141">
        <v>870.8</v>
      </c>
      <c r="I855" s="142"/>
      <c r="J855" s="143">
        <f>ROUND(I855*H855,2)</f>
        <v>0</v>
      </c>
      <c r="K855" s="139" t="s">
        <v>177</v>
      </c>
      <c r="L855" s="33"/>
      <c r="M855" s="144" t="s">
        <v>1</v>
      </c>
      <c r="N855" s="145" t="s">
        <v>50</v>
      </c>
      <c r="P855" s="146">
        <f>O855*H855</f>
        <v>0</v>
      </c>
      <c r="Q855" s="146">
        <v>0</v>
      </c>
      <c r="R855" s="146">
        <f>Q855*H855</f>
        <v>0</v>
      </c>
      <c r="S855" s="146">
        <v>0</v>
      </c>
      <c r="T855" s="147">
        <f>S855*H855</f>
        <v>0</v>
      </c>
      <c r="AR855" s="148" t="s">
        <v>178</v>
      </c>
      <c r="AT855" s="148" t="s">
        <v>173</v>
      </c>
      <c r="AU855" s="148" t="s">
        <v>98</v>
      </c>
      <c r="AY855" s="17" t="s">
        <v>171</v>
      </c>
      <c r="BE855" s="149">
        <f>IF(N855="základní",J855,0)</f>
        <v>0</v>
      </c>
      <c r="BF855" s="149">
        <f>IF(N855="snížená",J855,0)</f>
        <v>0</v>
      </c>
      <c r="BG855" s="149">
        <f>IF(N855="zákl. přenesená",J855,0)</f>
        <v>0</v>
      </c>
      <c r="BH855" s="149">
        <f>IF(N855="sníž. přenesená",J855,0)</f>
        <v>0</v>
      </c>
      <c r="BI855" s="149">
        <f>IF(N855="nulová",J855,0)</f>
        <v>0</v>
      </c>
      <c r="BJ855" s="17" t="s">
        <v>92</v>
      </c>
      <c r="BK855" s="149">
        <f>ROUND(I855*H855,2)</f>
        <v>0</v>
      </c>
      <c r="BL855" s="17" t="s">
        <v>178</v>
      </c>
      <c r="BM855" s="148" t="s">
        <v>1305</v>
      </c>
    </row>
    <row r="856" spans="2:65" s="1" customFormat="1" ht="19.2">
      <c r="B856" s="33"/>
      <c r="D856" s="150" t="s">
        <v>180</v>
      </c>
      <c r="F856" s="151" t="s">
        <v>1306</v>
      </c>
      <c r="I856" s="152"/>
      <c r="L856" s="33"/>
      <c r="M856" s="153"/>
      <c r="T856" s="57"/>
      <c r="AT856" s="17" t="s">
        <v>180</v>
      </c>
      <c r="AU856" s="17" t="s">
        <v>98</v>
      </c>
    </row>
    <row r="857" spans="2:65" s="14" customFormat="1">
      <c r="B857" s="182"/>
      <c r="D857" s="150" t="s">
        <v>182</v>
      </c>
      <c r="E857" s="183" t="s">
        <v>1</v>
      </c>
      <c r="F857" s="184" t="s">
        <v>733</v>
      </c>
      <c r="H857" s="183" t="s">
        <v>1</v>
      </c>
      <c r="I857" s="185"/>
      <c r="L857" s="182"/>
      <c r="M857" s="186"/>
      <c r="T857" s="187"/>
      <c r="AT857" s="183" t="s">
        <v>182</v>
      </c>
      <c r="AU857" s="183" t="s">
        <v>98</v>
      </c>
      <c r="AV857" s="14" t="s">
        <v>92</v>
      </c>
      <c r="AW857" s="14" t="s">
        <v>40</v>
      </c>
      <c r="AX857" s="14" t="s">
        <v>85</v>
      </c>
      <c r="AY857" s="183" t="s">
        <v>171</v>
      </c>
    </row>
    <row r="858" spans="2:65" s="12" customFormat="1">
      <c r="B858" s="154"/>
      <c r="D858" s="150" t="s">
        <v>182</v>
      </c>
      <c r="E858" s="155" t="s">
        <v>1</v>
      </c>
      <c r="F858" s="156" t="s">
        <v>1307</v>
      </c>
      <c r="H858" s="157">
        <v>870.8</v>
      </c>
      <c r="I858" s="158"/>
      <c r="L858" s="154"/>
      <c r="M858" s="159"/>
      <c r="T858" s="160"/>
      <c r="AT858" s="155" t="s">
        <v>182</v>
      </c>
      <c r="AU858" s="155" t="s">
        <v>98</v>
      </c>
      <c r="AV858" s="12" t="s">
        <v>98</v>
      </c>
      <c r="AW858" s="12" t="s">
        <v>40</v>
      </c>
      <c r="AX858" s="12" t="s">
        <v>85</v>
      </c>
      <c r="AY858" s="155" t="s">
        <v>171</v>
      </c>
    </row>
    <row r="859" spans="2:65" s="13" customFormat="1">
      <c r="B859" s="172"/>
      <c r="D859" s="150" t="s">
        <v>182</v>
      </c>
      <c r="E859" s="173" t="s">
        <v>1</v>
      </c>
      <c r="F859" s="174" t="s">
        <v>546</v>
      </c>
      <c r="H859" s="175">
        <v>870.8</v>
      </c>
      <c r="I859" s="176"/>
      <c r="L859" s="172"/>
      <c r="M859" s="177"/>
      <c r="T859" s="178"/>
      <c r="AT859" s="173" t="s">
        <v>182</v>
      </c>
      <c r="AU859" s="173" t="s">
        <v>98</v>
      </c>
      <c r="AV859" s="13" t="s">
        <v>178</v>
      </c>
      <c r="AW859" s="13" t="s">
        <v>40</v>
      </c>
      <c r="AX859" s="13" t="s">
        <v>92</v>
      </c>
      <c r="AY859" s="173" t="s">
        <v>171</v>
      </c>
    </row>
    <row r="860" spans="2:65" s="11" customFormat="1" ht="22.8" customHeight="1">
      <c r="B860" s="125"/>
      <c r="D860" s="126" t="s">
        <v>84</v>
      </c>
      <c r="E860" s="135" t="s">
        <v>178</v>
      </c>
      <c r="F860" s="135" t="s">
        <v>1308</v>
      </c>
      <c r="I860" s="128"/>
      <c r="J860" s="136">
        <f>BK860</f>
        <v>0</v>
      </c>
      <c r="L860" s="125"/>
      <c r="M860" s="130"/>
      <c r="P860" s="131">
        <f>SUM(P861:P941)</f>
        <v>0</v>
      </c>
      <c r="R860" s="131">
        <f>SUM(R861:R941)</f>
        <v>5.6082732799999988</v>
      </c>
      <c r="T860" s="132">
        <f>SUM(T861:T941)</f>
        <v>0</v>
      </c>
      <c r="AR860" s="126" t="s">
        <v>92</v>
      </c>
      <c r="AT860" s="133" t="s">
        <v>84</v>
      </c>
      <c r="AU860" s="133" t="s">
        <v>92</v>
      </c>
      <c r="AY860" s="126" t="s">
        <v>171</v>
      </c>
      <c r="BK860" s="134">
        <f>SUM(BK861:BK941)</f>
        <v>0</v>
      </c>
    </row>
    <row r="861" spans="2:65" s="1" customFormat="1" ht="16.5" customHeight="1">
      <c r="B861" s="33"/>
      <c r="C861" s="137" t="s">
        <v>452</v>
      </c>
      <c r="D861" s="137" t="s">
        <v>173</v>
      </c>
      <c r="E861" s="138" t="s">
        <v>1309</v>
      </c>
      <c r="F861" s="139" t="s">
        <v>1310</v>
      </c>
      <c r="G861" s="140" t="s">
        <v>215</v>
      </c>
      <c r="H861" s="141">
        <v>56.298000000000002</v>
      </c>
      <c r="I861" s="142"/>
      <c r="J861" s="143">
        <f>ROUND(I861*H861,2)</f>
        <v>0</v>
      </c>
      <c r="K861" s="139" t="s">
        <v>177</v>
      </c>
      <c r="L861" s="33"/>
      <c r="M861" s="144" t="s">
        <v>1</v>
      </c>
      <c r="N861" s="145" t="s">
        <v>50</v>
      </c>
      <c r="P861" s="146">
        <f>O861*H861</f>
        <v>0</v>
      </c>
      <c r="Q861" s="146">
        <v>0</v>
      </c>
      <c r="R861" s="146">
        <f>Q861*H861</f>
        <v>0</v>
      </c>
      <c r="S861" s="146">
        <v>0</v>
      </c>
      <c r="T861" s="147">
        <f>S861*H861</f>
        <v>0</v>
      </c>
      <c r="AR861" s="148" t="s">
        <v>178</v>
      </c>
      <c r="AT861" s="148" t="s">
        <v>173</v>
      </c>
      <c r="AU861" s="148" t="s">
        <v>98</v>
      </c>
      <c r="AY861" s="17" t="s">
        <v>171</v>
      </c>
      <c r="BE861" s="149">
        <f>IF(N861="základní",J861,0)</f>
        <v>0</v>
      </c>
      <c r="BF861" s="149">
        <f>IF(N861="snížená",J861,0)</f>
        <v>0</v>
      </c>
      <c r="BG861" s="149">
        <f>IF(N861="zákl. přenesená",J861,0)</f>
        <v>0</v>
      </c>
      <c r="BH861" s="149">
        <f>IF(N861="sníž. přenesená",J861,0)</f>
        <v>0</v>
      </c>
      <c r="BI861" s="149">
        <f>IF(N861="nulová",J861,0)</f>
        <v>0</v>
      </c>
      <c r="BJ861" s="17" t="s">
        <v>92</v>
      </c>
      <c r="BK861" s="149">
        <f>ROUND(I861*H861,2)</f>
        <v>0</v>
      </c>
      <c r="BL861" s="17" t="s">
        <v>178</v>
      </c>
      <c r="BM861" s="148" t="s">
        <v>1311</v>
      </c>
    </row>
    <row r="862" spans="2:65" s="1" customFormat="1" ht="19.2">
      <c r="B862" s="33"/>
      <c r="D862" s="150" t="s">
        <v>180</v>
      </c>
      <c r="F862" s="151" t="s">
        <v>1312</v>
      </c>
      <c r="I862" s="152"/>
      <c r="L862" s="33"/>
      <c r="M862" s="153"/>
      <c r="T862" s="57"/>
      <c r="AT862" s="17" t="s">
        <v>180</v>
      </c>
      <c r="AU862" s="17" t="s">
        <v>98</v>
      </c>
    </row>
    <row r="863" spans="2:65" s="14" customFormat="1">
      <c r="B863" s="182"/>
      <c r="D863" s="150" t="s">
        <v>182</v>
      </c>
      <c r="E863" s="183" t="s">
        <v>1</v>
      </c>
      <c r="F863" s="184" t="s">
        <v>1313</v>
      </c>
      <c r="H863" s="183" t="s">
        <v>1</v>
      </c>
      <c r="I863" s="185"/>
      <c r="L863" s="182"/>
      <c r="M863" s="186"/>
      <c r="T863" s="187"/>
      <c r="AT863" s="183" t="s">
        <v>182</v>
      </c>
      <c r="AU863" s="183" t="s">
        <v>98</v>
      </c>
      <c r="AV863" s="14" t="s">
        <v>92</v>
      </c>
      <c r="AW863" s="14" t="s">
        <v>40</v>
      </c>
      <c r="AX863" s="14" t="s">
        <v>85</v>
      </c>
      <c r="AY863" s="183" t="s">
        <v>171</v>
      </c>
    </row>
    <row r="864" spans="2:65" s="12" customFormat="1">
      <c r="B864" s="154"/>
      <c r="D864" s="150" t="s">
        <v>182</v>
      </c>
      <c r="E864" s="155" t="s">
        <v>1</v>
      </c>
      <c r="F864" s="156" t="s">
        <v>1314</v>
      </c>
      <c r="H864" s="157">
        <v>12.15</v>
      </c>
      <c r="I864" s="158"/>
      <c r="L864" s="154"/>
      <c r="M864" s="159"/>
      <c r="T864" s="160"/>
      <c r="AT864" s="155" t="s">
        <v>182</v>
      </c>
      <c r="AU864" s="155" t="s">
        <v>98</v>
      </c>
      <c r="AV864" s="12" t="s">
        <v>98</v>
      </c>
      <c r="AW864" s="12" t="s">
        <v>40</v>
      </c>
      <c r="AX864" s="12" t="s">
        <v>85</v>
      </c>
      <c r="AY864" s="155" t="s">
        <v>171</v>
      </c>
    </row>
    <row r="865" spans="2:65" s="15" customFormat="1">
      <c r="B865" s="188"/>
      <c r="D865" s="150" t="s">
        <v>182</v>
      </c>
      <c r="E865" s="189" t="s">
        <v>1</v>
      </c>
      <c r="F865" s="190" t="s">
        <v>808</v>
      </c>
      <c r="H865" s="191">
        <v>12.15</v>
      </c>
      <c r="I865" s="192"/>
      <c r="L865" s="188"/>
      <c r="M865" s="193"/>
      <c r="T865" s="194"/>
      <c r="AT865" s="189" t="s">
        <v>182</v>
      </c>
      <c r="AU865" s="189" t="s">
        <v>98</v>
      </c>
      <c r="AV865" s="15" t="s">
        <v>190</v>
      </c>
      <c r="AW865" s="15" t="s">
        <v>40</v>
      </c>
      <c r="AX865" s="15" t="s">
        <v>85</v>
      </c>
      <c r="AY865" s="189" t="s">
        <v>171</v>
      </c>
    </row>
    <row r="866" spans="2:65" s="12" customFormat="1">
      <c r="B866" s="154"/>
      <c r="D866" s="150" t="s">
        <v>182</v>
      </c>
      <c r="E866" s="155" t="s">
        <v>1</v>
      </c>
      <c r="F866" s="156" t="s">
        <v>1315</v>
      </c>
      <c r="H866" s="157">
        <v>44.148000000000003</v>
      </c>
      <c r="I866" s="158"/>
      <c r="L866" s="154"/>
      <c r="M866" s="159"/>
      <c r="T866" s="160"/>
      <c r="AT866" s="155" t="s">
        <v>182</v>
      </c>
      <c r="AU866" s="155" t="s">
        <v>98</v>
      </c>
      <c r="AV866" s="12" t="s">
        <v>98</v>
      </c>
      <c r="AW866" s="12" t="s">
        <v>40</v>
      </c>
      <c r="AX866" s="12" t="s">
        <v>85</v>
      </c>
      <c r="AY866" s="155" t="s">
        <v>171</v>
      </c>
    </row>
    <row r="867" spans="2:65" s="15" customFormat="1">
      <c r="B867" s="188"/>
      <c r="D867" s="150" t="s">
        <v>182</v>
      </c>
      <c r="E867" s="189" t="s">
        <v>1</v>
      </c>
      <c r="F867" s="190" t="s">
        <v>808</v>
      </c>
      <c r="H867" s="191">
        <v>44.148000000000003</v>
      </c>
      <c r="I867" s="192"/>
      <c r="L867" s="188"/>
      <c r="M867" s="193"/>
      <c r="T867" s="194"/>
      <c r="AT867" s="189" t="s">
        <v>182</v>
      </c>
      <c r="AU867" s="189" t="s">
        <v>98</v>
      </c>
      <c r="AV867" s="15" t="s">
        <v>190</v>
      </c>
      <c r="AW867" s="15" t="s">
        <v>40</v>
      </c>
      <c r="AX867" s="15" t="s">
        <v>85</v>
      </c>
      <c r="AY867" s="189" t="s">
        <v>171</v>
      </c>
    </row>
    <row r="868" spans="2:65" s="13" customFormat="1">
      <c r="B868" s="172"/>
      <c r="D868" s="150" t="s">
        <v>182</v>
      </c>
      <c r="E868" s="173" t="s">
        <v>1</v>
      </c>
      <c r="F868" s="174" t="s">
        <v>546</v>
      </c>
      <c r="H868" s="175">
        <v>56.298000000000002</v>
      </c>
      <c r="I868" s="176"/>
      <c r="L868" s="172"/>
      <c r="M868" s="177"/>
      <c r="T868" s="178"/>
      <c r="AT868" s="173" t="s">
        <v>182</v>
      </c>
      <c r="AU868" s="173" t="s">
        <v>98</v>
      </c>
      <c r="AV868" s="13" t="s">
        <v>178</v>
      </c>
      <c r="AW868" s="13" t="s">
        <v>40</v>
      </c>
      <c r="AX868" s="13" t="s">
        <v>92</v>
      </c>
      <c r="AY868" s="173" t="s">
        <v>171</v>
      </c>
    </row>
    <row r="869" spans="2:65" s="1" customFormat="1" ht="21.75" customHeight="1">
      <c r="B869" s="33"/>
      <c r="C869" s="137" t="s">
        <v>457</v>
      </c>
      <c r="D869" s="137" t="s">
        <v>173</v>
      </c>
      <c r="E869" s="138" t="s">
        <v>1316</v>
      </c>
      <c r="F869" s="139" t="s">
        <v>1317</v>
      </c>
      <c r="G869" s="140" t="s">
        <v>382</v>
      </c>
      <c r="H869" s="141">
        <v>10</v>
      </c>
      <c r="I869" s="142"/>
      <c r="J869" s="143">
        <f>ROUND(I869*H869,2)</f>
        <v>0</v>
      </c>
      <c r="K869" s="139" t="s">
        <v>177</v>
      </c>
      <c r="L869" s="33"/>
      <c r="M869" s="144" t="s">
        <v>1</v>
      </c>
      <c r="N869" s="145" t="s">
        <v>50</v>
      </c>
      <c r="P869" s="146">
        <f>O869*H869</f>
        <v>0</v>
      </c>
      <c r="Q869" s="146">
        <v>0.22394</v>
      </c>
      <c r="R869" s="146">
        <f>Q869*H869</f>
        <v>2.2393999999999998</v>
      </c>
      <c r="S869" s="146">
        <v>0</v>
      </c>
      <c r="T869" s="147">
        <f>S869*H869</f>
        <v>0</v>
      </c>
      <c r="AR869" s="148" t="s">
        <v>178</v>
      </c>
      <c r="AT869" s="148" t="s">
        <v>173</v>
      </c>
      <c r="AU869" s="148" t="s">
        <v>98</v>
      </c>
      <c r="AY869" s="17" t="s">
        <v>171</v>
      </c>
      <c r="BE869" s="149">
        <f>IF(N869="základní",J869,0)</f>
        <v>0</v>
      </c>
      <c r="BF869" s="149">
        <f>IF(N869="snížená",J869,0)</f>
        <v>0</v>
      </c>
      <c r="BG869" s="149">
        <f>IF(N869="zákl. přenesená",J869,0)</f>
        <v>0</v>
      </c>
      <c r="BH869" s="149">
        <f>IF(N869="sníž. přenesená",J869,0)</f>
        <v>0</v>
      </c>
      <c r="BI869" s="149">
        <f>IF(N869="nulová",J869,0)</f>
        <v>0</v>
      </c>
      <c r="BJ869" s="17" t="s">
        <v>92</v>
      </c>
      <c r="BK869" s="149">
        <f>ROUND(I869*H869,2)</f>
        <v>0</v>
      </c>
      <c r="BL869" s="17" t="s">
        <v>178</v>
      </c>
      <c r="BM869" s="148" t="s">
        <v>1318</v>
      </c>
    </row>
    <row r="870" spans="2:65" s="1" customFormat="1" ht="19.2">
      <c r="B870" s="33"/>
      <c r="D870" s="150" t="s">
        <v>180</v>
      </c>
      <c r="F870" s="151" t="s">
        <v>1319</v>
      </c>
      <c r="I870" s="152"/>
      <c r="L870" s="33"/>
      <c r="M870" s="153"/>
      <c r="T870" s="57"/>
      <c r="AT870" s="17" t="s">
        <v>180</v>
      </c>
      <c r="AU870" s="17" t="s">
        <v>98</v>
      </c>
    </row>
    <row r="871" spans="2:65" s="14" customFormat="1">
      <c r="B871" s="182"/>
      <c r="D871" s="150" t="s">
        <v>182</v>
      </c>
      <c r="E871" s="183" t="s">
        <v>1</v>
      </c>
      <c r="F871" s="184" t="s">
        <v>1320</v>
      </c>
      <c r="H871" s="183" t="s">
        <v>1</v>
      </c>
      <c r="I871" s="185"/>
      <c r="L871" s="182"/>
      <c r="M871" s="186"/>
      <c r="T871" s="187"/>
      <c r="AT871" s="183" t="s">
        <v>182</v>
      </c>
      <c r="AU871" s="183" t="s">
        <v>98</v>
      </c>
      <c r="AV871" s="14" t="s">
        <v>92</v>
      </c>
      <c r="AW871" s="14" t="s">
        <v>40</v>
      </c>
      <c r="AX871" s="14" t="s">
        <v>85</v>
      </c>
      <c r="AY871" s="183" t="s">
        <v>171</v>
      </c>
    </row>
    <row r="872" spans="2:65" s="12" customFormat="1">
      <c r="B872" s="154"/>
      <c r="D872" s="150" t="s">
        <v>182</v>
      </c>
      <c r="E872" s="155" t="s">
        <v>1</v>
      </c>
      <c r="F872" s="156" t="s">
        <v>1321</v>
      </c>
      <c r="H872" s="157">
        <v>2</v>
      </c>
      <c r="I872" s="158"/>
      <c r="L872" s="154"/>
      <c r="M872" s="159"/>
      <c r="T872" s="160"/>
      <c r="AT872" s="155" t="s">
        <v>182</v>
      </c>
      <c r="AU872" s="155" t="s">
        <v>98</v>
      </c>
      <c r="AV872" s="12" t="s">
        <v>98</v>
      </c>
      <c r="AW872" s="12" t="s">
        <v>40</v>
      </c>
      <c r="AX872" s="12" t="s">
        <v>85</v>
      </c>
      <c r="AY872" s="155" t="s">
        <v>171</v>
      </c>
    </row>
    <row r="873" spans="2:65" s="12" customFormat="1">
      <c r="B873" s="154"/>
      <c r="D873" s="150" t="s">
        <v>182</v>
      </c>
      <c r="E873" s="155" t="s">
        <v>1</v>
      </c>
      <c r="F873" s="156" t="s">
        <v>1322</v>
      </c>
      <c r="H873" s="157">
        <v>1</v>
      </c>
      <c r="I873" s="158"/>
      <c r="L873" s="154"/>
      <c r="M873" s="159"/>
      <c r="T873" s="160"/>
      <c r="AT873" s="155" t="s">
        <v>182</v>
      </c>
      <c r="AU873" s="155" t="s">
        <v>98</v>
      </c>
      <c r="AV873" s="12" t="s">
        <v>98</v>
      </c>
      <c r="AW873" s="12" t="s">
        <v>40</v>
      </c>
      <c r="AX873" s="12" t="s">
        <v>85</v>
      </c>
      <c r="AY873" s="155" t="s">
        <v>171</v>
      </c>
    </row>
    <row r="874" spans="2:65" s="12" customFormat="1">
      <c r="B874" s="154"/>
      <c r="D874" s="150" t="s">
        <v>182</v>
      </c>
      <c r="E874" s="155" t="s">
        <v>1</v>
      </c>
      <c r="F874" s="156" t="s">
        <v>1323</v>
      </c>
      <c r="H874" s="157">
        <v>1</v>
      </c>
      <c r="I874" s="158"/>
      <c r="L874" s="154"/>
      <c r="M874" s="159"/>
      <c r="T874" s="160"/>
      <c r="AT874" s="155" t="s">
        <v>182</v>
      </c>
      <c r="AU874" s="155" t="s">
        <v>98</v>
      </c>
      <c r="AV874" s="12" t="s">
        <v>98</v>
      </c>
      <c r="AW874" s="12" t="s">
        <v>40</v>
      </c>
      <c r="AX874" s="12" t="s">
        <v>85</v>
      </c>
      <c r="AY874" s="155" t="s">
        <v>171</v>
      </c>
    </row>
    <row r="875" spans="2:65" s="12" customFormat="1">
      <c r="B875" s="154"/>
      <c r="D875" s="150" t="s">
        <v>182</v>
      </c>
      <c r="E875" s="155" t="s">
        <v>1</v>
      </c>
      <c r="F875" s="156" t="s">
        <v>1324</v>
      </c>
      <c r="H875" s="157">
        <v>5</v>
      </c>
      <c r="I875" s="158"/>
      <c r="L875" s="154"/>
      <c r="M875" s="159"/>
      <c r="T875" s="160"/>
      <c r="AT875" s="155" t="s">
        <v>182</v>
      </c>
      <c r="AU875" s="155" t="s">
        <v>98</v>
      </c>
      <c r="AV875" s="12" t="s">
        <v>98</v>
      </c>
      <c r="AW875" s="12" t="s">
        <v>40</v>
      </c>
      <c r="AX875" s="12" t="s">
        <v>85</v>
      </c>
      <c r="AY875" s="155" t="s">
        <v>171</v>
      </c>
    </row>
    <row r="876" spans="2:65" s="12" customFormat="1">
      <c r="B876" s="154"/>
      <c r="D876" s="150" t="s">
        <v>182</v>
      </c>
      <c r="E876" s="155" t="s">
        <v>1</v>
      </c>
      <c r="F876" s="156" t="s">
        <v>1325</v>
      </c>
      <c r="H876" s="157">
        <v>1</v>
      </c>
      <c r="I876" s="158"/>
      <c r="L876" s="154"/>
      <c r="M876" s="159"/>
      <c r="T876" s="160"/>
      <c r="AT876" s="155" t="s">
        <v>182</v>
      </c>
      <c r="AU876" s="155" t="s">
        <v>98</v>
      </c>
      <c r="AV876" s="12" t="s">
        <v>98</v>
      </c>
      <c r="AW876" s="12" t="s">
        <v>40</v>
      </c>
      <c r="AX876" s="12" t="s">
        <v>85</v>
      </c>
      <c r="AY876" s="155" t="s">
        <v>171</v>
      </c>
    </row>
    <row r="877" spans="2:65" s="13" customFormat="1">
      <c r="B877" s="172"/>
      <c r="D877" s="150" t="s">
        <v>182</v>
      </c>
      <c r="E877" s="173" t="s">
        <v>1</v>
      </c>
      <c r="F877" s="174" t="s">
        <v>546</v>
      </c>
      <c r="H877" s="175">
        <v>10</v>
      </c>
      <c r="I877" s="176"/>
      <c r="L877" s="172"/>
      <c r="M877" s="177"/>
      <c r="T877" s="178"/>
      <c r="AT877" s="173" t="s">
        <v>182</v>
      </c>
      <c r="AU877" s="173" t="s">
        <v>98</v>
      </c>
      <c r="AV877" s="13" t="s">
        <v>178</v>
      </c>
      <c r="AW877" s="13" t="s">
        <v>40</v>
      </c>
      <c r="AX877" s="13" t="s">
        <v>92</v>
      </c>
      <c r="AY877" s="173" t="s">
        <v>171</v>
      </c>
    </row>
    <row r="878" spans="2:65" s="1" customFormat="1" ht="16.5" customHeight="1">
      <c r="B878" s="33"/>
      <c r="C878" s="162" t="s">
        <v>461</v>
      </c>
      <c r="D878" s="162" t="s">
        <v>250</v>
      </c>
      <c r="E878" s="163" t="s">
        <v>1326</v>
      </c>
      <c r="F878" s="164" t="s">
        <v>1327</v>
      </c>
      <c r="G878" s="165" t="s">
        <v>382</v>
      </c>
      <c r="H878" s="166">
        <v>2</v>
      </c>
      <c r="I878" s="167"/>
      <c r="J878" s="168">
        <f>ROUND(I878*H878,2)</f>
        <v>0</v>
      </c>
      <c r="K878" s="164" t="s">
        <v>1</v>
      </c>
      <c r="L878" s="169"/>
      <c r="M878" s="170" t="s">
        <v>1</v>
      </c>
      <c r="N878" s="171" t="s">
        <v>50</v>
      </c>
      <c r="P878" s="146">
        <f>O878*H878</f>
        <v>0</v>
      </c>
      <c r="Q878" s="146">
        <v>2.3E-2</v>
      </c>
      <c r="R878" s="146">
        <f>Q878*H878</f>
        <v>4.5999999999999999E-2</v>
      </c>
      <c r="S878" s="146">
        <v>0</v>
      </c>
      <c r="T878" s="147">
        <f>S878*H878</f>
        <v>0</v>
      </c>
      <c r="AR878" s="148" t="s">
        <v>219</v>
      </c>
      <c r="AT878" s="148" t="s">
        <v>250</v>
      </c>
      <c r="AU878" s="148" t="s">
        <v>98</v>
      </c>
      <c r="AY878" s="17" t="s">
        <v>171</v>
      </c>
      <c r="BE878" s="149">
        <f>IF(N878="základní",J878,0)</f>
        <v>0</v>
      </c>
      <c r="BF878" s="149">
        <f>IF(N878="snížená",J878,0)</f>
        <v>0</v>
      </c>
      <c r="BG878" s="149">
        <f>IF(N878="zákl. přenesená",J878,0)</f>
        <v>0</v>
      </c>
      <c r="BH878" s="149">
        <f>IF(N878="sníž. přenesená",J878,0)</f>
        <v>0</v>
      </c>
      <c r="BI878" s="149">
        <f>IF(N878="nulová",J878,0)</f>
        <v>0</v>
      </c>
      <c r="BJ878" s="17" t="s">
        <v>92</v>
      </c>
      <c r="BK878" s="149">
        <f>ROUND(I878*H878,2)</f>
        <v>0</v>
      </c>
      <c r="BL878" s="17" t="s">
        <v>178</v>
      </c>
      <c r="BM878" s="148" t="s">
        <v>1328</v>
      </c>
    </row>
    <row r="879" spans="2:65" s="1" customFormat="1">
      <c r="B879" s="33"/>
      <c r="D879" s="150" t="s">
        <v>180</v>
      </c>
      <c r="F879" s="151" t="s">
        <v>1327</v>
      </c>
      <c r="I879" s="152"/>
      <c r="L879" s="33"/>
      <c r="M879" s="153"/>
      <c r="T879" s="57"/>
      <c r="AT879" s="17" t="s">
        <v>180</v>
      </c>
      <c r="AU879" s="17" t="s">
        <v>98</v>
      </c>
    </row>
    <row r="880" spans="2:65" s="14" customFormat="1">
      <c r="B880" s="182"/>
      <c r="D880" s="150" t="s">
        <v>182</v>
      </c>
      <c r="E880" s="183" t="s">
        <v>1</v>
      </c>
      <c r="F880" s="184" t="s">
        <v>1329</v>
      </c>
      <c r="H880" s="183" t="s">
        <v>1</v>
      </c>
      <c r="I880" s="185"/>
      <c r="L880" s="182"/>
      <c r="M880" s="186"/>
      <c r="T880" s="187"/>
      <c r="AT880" s="183" t="s">
        <v>182</v>
      </c>
      <c r="AU880" s="183" t="s">
        <v>98</v>
      </c>
      <c r="AV880" s="14" t="s">
        <v>92</v>
      </c>
      <c r="AW880" s="14" t="s">
        <v>40</v>
      </c>
      <c r="AX880" s="14" t="s">
        <v>85</v>
      </c>
      <c r="AY880" s="183" t="s">
        <v>171</v>
      </c>
    </row>
    <row r="881" spans="2:65" s="12" customFormat="1">
      <c r="B881" s="154"/>
      <c r="D881" s="150" t="s">
        <v>182</v>
      </c>
      <c r="E881" s="155" t="s">
        <v>1</v>
      </c>
      <c r="F881" s="156" t="s">
        <v>1330</v>
      </c>
      <c r="H881" s="157">
        <v>2</v>
      </c>
      <c r="I881" s="158"/>
      <c r="L881" s="154"/>
      <c r="M881" s="159"/>
      <c r="T881" s="160"/>
      <c r="AT881" s="155" t="s">
        <v>182</v>
      </c>
      <c r="AU881" s="155" t="s">
        <v>98</v>
      </c>
      <c r="AV881" s="12" t="s">
        <v>98</v>
      </c>
      <c r="AW881" s="12" t="s">
        <v>40</v>
      </c>
      <c r="AX881" s="12" t="s">
        <v>85</v>
      </c>
      <c r="AY881" s="155" t="s">
        <v>171</v>
      </c>
    </row>
    <row r="882" spans="2:65" s="13" customFormat="1">
      <c r="B882" s="172"/>
      <c r="D882" s="150" t="s">
        <v>182</v>
      </c>
      <c r="E882" s="173" t="s">
        <v>1</v>
      </c>
      <c r="F882" s="174" t="s">
        <v>546</v>
      </c>
      <c r="H882" s="175">
        <v>2</v>
      </c>
      <c r="I882" s="176"/>
      <c r="L882" s="172"/>
      <c r="M882" s="177"/>
      <c r="T882" s="178"/>
      <c r="AT882" s="173" t="s">
        <v>182</v>
      </c>
      <c r="AU882" s="173" t="s">
        <v>98</v>
      </c>
      <c r="AV882" s="13" t="s">
        <v>178</v>
      </c>
      <c r="AW882" s="13" t="s">
        <v>40</v>
      </c>
      <c r="AX882" s="13" t="s">
        <v>92</v>
      </c>
      <c r="AY882" s="173" t="s">
        <v>171</v>
      </c>
    </row>
    <row r="883" spans="2:65" s="1" customFormat="1" ht="24.15" customHeight="1">
      <c r="B883" s="33"/>
      <c r="C883" s="162" t="s">
        <v>465</v>
      </c>
      <c r="D883" s="162" t="s">
        <v>250</v>
      </c>
      <c r="E883" s="163" t="s">
        <v>1331</v>
      </c>
      <c r="F883" s="164" t="s">
        <v>1332</v>
      </c>
      <c r="G883" s="165" t="s">
        <v>382</v>
      </c>
      <c r="H883" s="166">
        <v>1</v>
      </c>
      <c r="I883" s="167"/>
      <c r="J883" s="168">
        <f>ROUND(I883*H883,2)</f>
        <v>0</v>
      </c>
      <c r="K883" s="164" t="s">
        <v>177</v>
      </c>
      <c r="L883" s="169"/>
      <c r="M883" s="170" t="s">
        <v>1</v>
      </c>
      <c r="N883" s="171" t="s">
        <v>50</v>
      </c>
      <c r="P883" s="146">
        <f>O883*H883</f>
        <v>0</v>
      </c>
      <c r="Q883" s="146">
        <v>2.8000000000000001E-2</v>
      </c>
      <c r="R883" s="146">
        <f>Q883*H883</f>
        <v>2.8000000000000001E-2</v>
      </c>
      <c r="S883" s="146">
        <v>0</v>
      </c>
      <c r="T883" s="147">
        <f>S883*H883</f>
        <v>0</v>
      </c>
      <c r="AR883" s="148" t="s">
        <v>219</v>
      </c>
      <c r="AT883" s="148" t="s">
        <v>250</v>
      </c>
      <c r="AU883" s="148" t="s">
        <v>98</v>
      </c>
      <c r="AY883" s="17" t="s">
        <v>171</v>
      </c>
      <c r="BE883" s="149">
        <f>IF(N883="základní",J883,0)</f>
        <v>0</v>
      </c>
      <c r="BF883" s="149">
        <f>IF(N883="snížená",J883,0)</f>
        <v>0</v>
      </c>
      <c r="BG883" s="149">
        <f>IF(N883="zákl. přenesená",J883,0)</f>
        <v>0</v>
      </c>
      <c r="BH883" s="149">
        <f>IF(N883="sníž. přenesená",J883,0)</f>
        <v>0</v>
      </c>
      <c r="BI883" s="149">
        <f>IF(N883="nulová",J883,0)</f>
        <v>0</v>
      </c>
      <c r="BJ883" s="17" t="s">
        <v>92</v>
      </c>
      <c r="BK883" s="149">
        <f>ROUND(I883*H883,2)</f>
        <v>0</v>
      </c>
      <c r="BL883" s="17" t="s">
        <v>178</v>
      </c>
      <c r="BM883" s="148" t="s">
        <v>1333</v>
      </c>
    </row>
    <row r="884" spans="2:65" s="1" customFormat="1">
      <c r="B884" s="33"/>
      <c r="D884" s="150" t="s">
        <v>180</v>
      </c>
      <c r="F884" s="151" t="s">
        <v>1332</v>
      </c>
      <c r="I884" s="152"/>
      <c r="L884" s="33"/>
      <c r="M884" s="153"/>
      <c r="T884" s="57"/>
      <c r="AT884" s="17" t="s">
        <v>180</v>
      </c>
      <c r="AU884" s="17" t="s">
        <v>98</v>
      </c>
    </row>
    <row r="885" spans="2:65" s="14" customFormat="1">
      <c r="B885" s="182"/>
      <c r="D885" s="150" t="s">
        <v>182</v>
      </c>
      <c r="E885" s="183" t="s">
        <v>1</v>
      </c>
      <c r="F885" s="184" t="s">
        <v>1320</v>
      </c>
      <c r="H885" s="183" t="s">
        <v>1</v>
      </c>
      <c r="I885" s="185"/>
      <c r="L885" s="182"/>
      <c r="M885" s="186"/>
      <c r="T885" s="187"/>
      <c r="AT885" s="183" t="s">
        <v>182</v>
      </c>
      <c r="AU885" s="183" t="s">
        <v>98</v>
      </c>
      <c r="AV885" s="14" t="s">
        <v>92</v>
      </c>
      <c r="AW885" s="14" t="s">
        <v>40</v>
      </c>
      <c r="AX885" s="14" t="s">
        <v>85</v>
      </c>
      <c r="AY885" s="183" t="s">
        <v>171</v>
      </c>
    </row>
    <row r="886" spans="2:65" s="12" customFormat="1">
      <c r="B886" s="154"/>
      <c r="D886" s="150" t="s">
        <v>182</v>
      </c>
      <c r="E886" s="155" t="s">
        <v>1</v>
      </c>
      <c r="F886" s="156" t="s">
        <v>785</v>
      </c>
      <c r="H886" s="157">
        <v>1</v>
      </c>
      <c r="I886" s="158"/>
      <c r="L886" s="154"/>
      <c r="M886" s="159"/>
      <c r="T886" s="160"/>
      <c r="AT886" s="155" t="s">
        <v>182</v>
      </c>
      <c r="AU886" s="155" t="s">
        <v>98</v>
      </c>
      <c r="AV886" s="12" t="s">
        <v>98</v>
      </c>
      <c r="AW886" s="12" t="s">
        <v>40</v>
      </c>
      <c r="AX886" s="12" t="s">
        <v>85</v>
      </c>
      <c r="AY886" s="155" t="s">
        <v>171</v>
      </c>
    </row>
    <row r="887" spans="2:65" s="13" customFormat="1">
      <c r="B887" s="172"/>
      <c r="D887" s="150" t="s">
        <v>182</v>
      </c>
      <c r="E887" s="173" t="s">
        <v>1</v>
      </c>
      <c r="F887" s="174" t="s">
        <v>546</v>
      </c>
      <c r="H887" s="175">
        <v>1</v>
      </c>
      <c r="I887" s="176"/>
      <c r="L887" s="172"/>
      <c r="M887" s="177"/>
      <c r="T887" s="178"/>
      <c r="AT887" s="173" t="s">
        <v>182</v>
      </c>
      <c r="AU887" s="173" t="s">
        <v>98</v>
      </c>
      <c r="AV887" s="13" t="s">
        <v>178</v>
      </c>
      <c r="AW887" s="13" t="s">
        <v>40</v>
      </c>
      <c r="AX887" s="13" t="s">
        <v>92</v>
      </c>
      <c r="AY887" s="173" t="s">
        <v>171</v>
      </c>
    </row>
    <row r="888" spans="2:65" s="1" customFormat="1" ht="24.15" customHeight="1">
      <c r="B888" s="33"/>
      <c r="C888" s="162" t="s">
        <v>469</v>
      </c>
      <c r="D888" s="162" t="s">
        <v>250</v>
      </c>
      <c r="E888" s="163" t="s">
        <v>1334</v>
      </c>
      <c r="F888" s="164" t="s">
        <v>1335</v>
      </c>
      <c r="G888" s="165" t="s">
        <v>382</v>
      </c>
      <c r="H888" s="166">
        <v>1</v>
      </c>
      <c r="I888" s="167"/>
      <c r="J888" s="168">
        <f>ROUND(I888*H888,2)</f>
        <v>0</v>
      </c>
      <c r="K888" s="164" t="s">
        <v>177</v>
      </c>
      <c r="L888" s="169"/>
      <c r="M888" s="170" t="s">
        <v>1</v>
      </c>
      <c r="N888" s="171" t="s">
        <v>50</v>
      </c>
      <c r="P888" s="146">
        <f>O888*H888</f>
        <v>0</v>
      </c>
      <c r="Q888" s="146">
        <v>0.04</v>
      </c>
      <c r="R888" s="146">
        <f>Q888*H888</f>
        <v>0.04</v>
      </c>
      <c r="S888" s="146">
        <v>0</v>
      </c>
      <c r="T888" s="147">
        <f>S888*H888</f>
        <v>0</v>
      </c>
      <c r="AR888" s="148" t="s">
        <v>219</v>
      </c>
      <c r="AT888" s="148" t="s">
        <v>250</v>
      </c>
      <c r="AU888" s="148" t="s">
        <v>98</v>
      </c>
      <c r="AY888" s="17" t="s">
        <v>171</v>
      </c>
      <c r="BE888" s="149">
        <f>IF(N888="základní",J888,0)</f>
        <v>0</v>
      </c>
      <c r="BF888" s="149">
        <f>IF(N888="snížená",J888,0)</f>
        <v>0</v>
      </c>
      <c r="BG888" s="149">
        <f>IF(N888="zákl. přenesená",J888,0)</f>
        <v>0</v>
      </c>
      <c r="BH888" s="149">
        <f>IF(N888="sníž. přenesená",J888,0)</f>
        <v>0</v>
      </c>
      <c r="BI888" s="149">
        <f>IF(N888="nulová",J888,0)</f>
        <v>0</v>
      </c>
      <c r="BJ888" s="17" t="s">
        <v>92</v>
      </c>
      <c r="BK888" s="149">
        <f>ROUND(I888*H888,2)</f>
        <v>0</v>
      </c>
      <c r="BL888" s="17" t="s">
        <v>178</v>
      </c>
      <c r="BM888" s="148" t="s">
        <v>1336</v>
      </c>
    </row>
    <row r="889" spans="2:65" s="1" customFormat="1">
      <c r="B889" s="33"/>
      <c r="D889" s="150" t="s">
        <v>180</v>
      </c>
      <c r="F889" s="151" t="s">
        <v>1335</v>
      </c>
      <c r="I889" s="152"/>
      <c r="L889" s="33"/>
      <c r="M889" s="153"/>
      <c r="T889" s="57"/>
      <c r="AT889" s="17" t="s">
        <v>180</v>
      </c>
      <c r="AU889" s="17" t="s">
        <v>98</v>
      </c>
    </row>
    <row r="890" spans="2:65" s="14" customFormat="1">
      <c r="B890" s="182"/>
      <c r="D890" s="150" t="s">
        <v>182</v>
      </c>
      <c r="E890" s="183" t="s">
        <v>1</v>
      </c>
      <c r="F890" s="184" t="s">
        <v>1320</v>
      </c>
      <c r="H890" s="183" t="s">
        <v>1</v>
      </c>
      <c r="I890" s="185"/>
      <c r="L890" s="182"/>
      <c r="M890" s="186"/>
      <c r="T890" s="187"/>
      <c r="AT890" s="183" t="s">
        <v>182</v>
      </c>
      <c r="AU890" s="183" t="s">
        <v>98</v>
      </c>
      <c r="AV890" s="14" t="s">
        <v>92</v>
      </c>
      <c r="AW890" s="14" t="s">
        <v>40</v>
      </c>
      <c r="AX890" s="14" t="s">
        <v>85</v>
      </c>
      <c r="AY890" s="183" t="s">
        <v>171</v>
      </c>
    </row>
    <row r="891" spans="2:65" s="12" customFormat="1">
      <c r="B891" s="154"/>
      <c r="D891" s="150" t="s">
        <v>182</v>
      </c>
      <c r="E891" s="155" t="s">
        <v>1</v>
      </c>
      <c r="F891" s="156" t="s">
        <v>785</v>
      </c>
      <c r="H891" s="157">
        <v>1</v>
      </c>
      <c r="I891" s="158"/>
      <c r="L891" s="154"/>
      <c r="M891" s="159"/>
      <c r="T891" s="160"/>
      <c r="AT891" s="155" t="s">
        <v>182</v>
      </c>
      <c r="AU891" s="155" t="s">
        <v>98</v>
      </c>
      <c r="AV891" s="12" t="s">
        <v>98</v>
      </c>
      <c r="AW891" s="12" t="s">
        <v>40</v>
      </c>
      <c r="AX891" s="12" t="s">
        <v>85</v>
      </c>
      <c r="AY891" s="155" t="s">
        <v>171</v>
      </c>
    </row>
    <row r="892" spans="2:65" s="13" customFormat="1">
      <c r="B892" s="172"/>
      <c r="D892" s="150" t="s">
        <v>182</v>
      </c>
      <c r="E892" s="173" t="s">
        <v>1</v>
      </c>
      <c r="F892" s="174" t="s">
        <v>546</v>
      </c>
      <c r="H892" s="175">
        <v>1</v>
      </c>
      <c r="I892" s="176"/>
      <c r="L892" s="172"/>
      <c r="M892" s="177"/>
      <c r="T892" s="178"/>
      <c r="AT892" s="173" t="s">
        <v>182</v>
      </c>
      <c r="AU892" s="173" t="s">
        <v>98</v>
      </c>
      <c r="AV892" s="13" t="s">
        <v>178</v>
      </c>
      <c r="AW892" s="13" t="s">
        <v>40</v>
      </c>
      <c r="AX892" s="13" t="s">
        <v>92</v>
      </c>
      <c r="AY892" s="173" t="s">
        <v>171</v>
      </c>
    </row>
    <row r="893" spans="2:65" s="1" customFormat="1" ht="24.15" customHeight="1">
      <c r="B893" s="33"/>
      <c r="C893" s="162" t="s">
        <v>475</v>
      </c>
      <c r="D893" s="162" t="s">
        <v>250</v>
      </c>
      <c r="E893" s="163" t="s">
        <v>1337</v>
      </c>
      <c r="F893" s="164" t="s">
        <v>1338</v>
      </c>
      <c r="G893" s="165" t="s">
        <v>382</v>
      </c>
      <c r="H893" s="166">
        <v>5</v>
      </c>
      <c r="I893" s="167"/>
      <c r="J893" s="168">
        <f>ROUND(I893*H893,2)</f>
        <v>0</v>
      </c>
      <c r="K893" s="164" t="s">
        <v>177</v>
      </c>
      <c r="L893" s="169"/>
      <c r="M893" s="170" t="s">
        <v>1</v>
      </c>
      <c r="N893" s="171" t="s">
        <v>50</v>
      </c>
      <c r="P893" s="146">
        <f>O893*H893</f>
        <v>0</v>
      </c>
      <c r="Q893" s="146">
        <v>5.0999999999999997E-2</v>
      </c>
      <c r="R893" s="146">
        <f>Q893*H893</f>
        <v>0.255</v>
      </c>
      <c r="S893" s="146">
        <v>0</v>
      </c>
      <c r="T893" s="147">
        <f>S893*H893</f>
        <v>0</v>
      </c>
      <c r="AR893" s="148" t="s">
        <v>219</v>
      </c>
      <c r="AT893" s="148" t="s">
        <v>250</v>
      </c>
      <c r="AU893" s="148" t="s">
        <v>98</v>
      </c>
      <c r="AY893" s="17" t="s">
        <v>171</v>
      </c>
      <c r="BE893" s="149">
        <f>IF(N893="základní",J893,0)</f>
        <v>0</v>
      </c>
      <c r="BF893" s="149">
        <f>IF(N893="snížená",J893,0)</f>
        <v>0</v>
      </c>
      <c r="BG893" s="149">
        <f>IF(N893="zákl. přenesená",J893,0)</f>
        <v>0</v>
      </c>
      <c r="BH893" s="149">
        <f>IF(N893="sníž. přenesená",J893,0)</f>
        <v>0</v>
      </c>
      <c r="BI893" s="149">
        <f>IF(N893="nulová",J893,0)</f>
        <v>0</v>
      </c>
      <c r="BJ893" s="17" t="s">
        <v>92</v>
      </c>
      <c r="BK893" s="149">
        <f>ROUND(I893*H893,2)</f>
        <v>0</v>
      </c>
      <c r="BL893" s="17" t="s">
        <v>178</v>
      </c>
      <c r="BM893" s="148" t="s">
        <v>1339</v>
      </c>
    </row>
    <row r="894" spans="2:65" s="1" customFormat="1">
      <c r="B894" s="33"/>
      <c r="D894" s="150" t="s">
        <v>180</v>
      </c>
      <c r="F894" s="151" t="s">
        <v>1338</v>
      </c>
      <c r="I894" s="152"/>
      <c r="L894" s="33"/>
      <c r="M894" s="153"/>
      <c r="T894" s="57"/>
      <c r="AT894" s="17" t="s">
        <v>180</v>
      </c>
      <c r="AU894" s="17" t="s">
        <v>98</v>
      </c>
    </row>
    <row r="895" spans="2:65" s="14" customFormat="1">
      <c r="B895" s="182"/>
      <c r="D895" s="150" t="s">
        <v>182</v>
      </c>
      <c r="E895" s="183" t="s">
        <v>1</v>
      </c>
      <c r="F895" s="184" t="s">
        <v>1320</v>
      </c>
      <c r="H895" s="183" t="s">
        <v>1</v>
      </c>
      <c r="I895" s="185"/>
      <c r="L895" s="182"/>
      <c r="M895" s="186"/>
      <c r="T895" s="187"/>
      <c r="AT895" s="183" t="s">
        <v>182</v>
      </c>
      <c r="AU895" s="183" t="s">
        <v>98</v>
      </c>
      <c r="AV895" s="14" t="s">
        <v>92</v>
      </c>
      <c r="AW895" s="14" t="s">
        <v>40</v>
      </c>
      <c r="AX895" s="14" t="s">
        <v>85</v>
      </c>
      <c r="AY895" s="183" t="s">
        <v>171</v>
      </c>
    </row>
    <row r="896" spans="2:65" s="12" customFormat="1">
      <c r="B896" s="154"/>
      <c r="D896" s="150" t="s">
        <v>182</v>
      </c>
      <c r="E896" s="155" t="s">
        <v>1</v>
      </c>
      <c r="F896" s="156" t="s">
        <v>1340</v>
      </c>
      <c r="H896" s="157">
        <v>5</v>
      </c>
      <c r="I896" s="158"/>
      <c r="L896" s="154"/>
      <c r="M896" s="159"/>
      <c r="T896" s="160"/>
      <c r="AT896" s="155" t="s">
        <v>182</v>
      </c>
      <c r="AU896" s="155" t="s">
        <v>98</v>
      </c>
      <c r="AV896" s="12" t="s">
        <v>98</v>
      </c>
      <c r="AW896" s="12" t="s">
        <v>40</v>
      </c>
      <c r="AX896" s="12" t="s">
        <v>85</v>
      </c>
      <c r="AY896" s="155" t="s">
        <v>171</v>
      </c>
    </row>
    <row r="897" spans="2:65" s="13" customFormat="1">
      <c r="B897" s="172"/>
      <c r="D897" s="150" t="s">
        <v>182</v>
      </c>
      <c r="E897" s="173" t="s">
        <v>1</v>
      </c>
      <c r="F897" s="174" t="s">
        <v>546</v>
      </c>
      <c r="H897" s="175">
        <v>5</v>
      </c>
      <c r="I897" s="176"/>
      <c r="L897" s="172"/>
      <c r="M897" s="177"/>
      <c r="T897" s="178"/>
      <c r="AT897" s="173" t="s">
        <v>182</v>
      </c>
      <c r="AU897" s="173" t="s">
        <v>98</v>
      </c>
      <c r="AV897" s="13" t="s">
        <v>178</v>
      </c>
      <c r="AW897" s="13" t="s">
        <v>40</v>
      </c>
      <c r="AX897" s="13" t="s">
        <v>92</v>
      </c>
      <c r="AY897" s="173" t="s">
        <v>171</v>
      </c>
    </row>
    <row r="898" spans="2:65" s="1" customFormat="1" ht="24.15" customHeight="1">
      <c r="B898" s="33"/>
      <c r="C898" s="162" t="s">
        <v>481</v>
      </c>
      <c r="D898" s="162" t="s">
        <v>250</v>
      </c>
      <c r="E898" s="163" t="s">
        <v>1341</v>
      </c>
      <c r="F898" s="164" t="s">
        <v>1342</v>
      </c>
      <c r="G898" s="165" t="s">
        <v>382</v>
      </c>
      <c r="H898" s="166">
        <v>1</v>
      </c>
      <c r="I898" s="167"/>
      <c r="J898" s="168">
        <f>ROUND(I898*H898,2)</f>
        <v>0</v>
      </c>
      <c r="K898" s="164" t="s">
        <v>177</v>
      </c>
      <c r="L898" s="169"/>
      <c r="M898" s="170" t="s">
        <v>1</v>
      </c>
      <c r="N898" s="171" t="s">
        <v>50</v>
      </c>
      <c r="P898" s="146">
        <f>O898*H898</f>
        <v>0</v>
      </c>
      <c r="Q898" s="146">
        <v>6.8000000000000005E-2</v>
      </c>
      <c r="R898" s="146">
        <f>Q898*H898</f>
        <v>6.8000000000000005E-2</v>
      </c>
      <c r="S898" s="146">
        <v>0</v>
      </c>
      <c r="T898" s="147">
        <f>S898*H898</f>
        <v>0</v>
      </c>
      <c r="AR898" s="148" t="s">
        <v>219</v>
      </c>
      <c r="AT898" s="148" t="s">
        <v>250</v>
      </c>
      <c r="AU898" s="148" t="s">
        <v>98</v>
      </c>
      <c r="AY898" s="17" t="s">
        <v>171</v>
      </c>
      <c r="BE898" s="149">
        <f>IF(N898="základní",J898,0)</f>
        <v>0</v>
      </c>
      <c r="BF898" s="149">
        <f>IF(N898="snížená",J898,0)</f>
        <v>0</v>
      </c>
      <c r="BG898" s="149">
        <f>IF(N898="zákl. přenesená",J898,0)</f>
        <v>0</v>
      </c>
      <c r="BH898" s="149">
        <f>IF(N898="sníž. přenesená",J898,0)</f>
        <v>0</v>
      </c>
      <c r="BI898" s="149">
        <f>IF(N898="nulová",J898,0)</f>
        <v>0</v>
      </c>
      <c r="BJ898" s="17" t="s">
        <v>92</v>
      </c>
      <c r="BK898" s="149">
        <f>ROUND(I898*H898,2)</f>
        <v>0</v>
      </c>
      <c r="BL898" s="17" t="s">
        <v>178</v>
      </c>
      <c r="BM898" s="148" t="s">
        <v>1343</v>
      </c>
    </row>
    <row r="899" spans="2:65" s="1" customFormat="1">
      <c r="B899" s="33"/>
      <c r="D899" s="150" t="s">
        <v>180</v>
      </c>
      <c r="F899" s="151" t="s">
        <v>1342</v>
      </c>
      <c r="I899" s="152"/>
      <c r="L899" s="33"/>
      <c r="M899" s="153"/>
      <c r="T899" s="57"/>
      <c r="AT899" s="17" t="s">
        <v>180</v>
      </c>
      <c r="AU899" s="17" t="s">
        <v>98</v>
      </c>
    </row>
    <row r="900" spans="2:65" s="14" customFormat="1">
      <c r="B900" s="182"/>
      <c r="D900" s="150" t="s">
        <v>182</v>
      </c>
      <c r="E900" s="183" t="s">
        <v>1</v>
      </c>
      <c r="F900" s="184" t="s">
        <v>1320</v>
      </c>
      <c r="H900" s="183" t="s">
        <v>1</v>
      </c>
      <c r="I900" s="185"/>
      <c r="L900" s="182"/>
      <c r="M900" s="186"/>
      <c r="T900" s="187"/>
      <c r="AT900" s="183" t="s">
        <v>182</v>
      </c>
      <c r="AU900" s="183" t="s">
        <v>98</v>
      </c>
      <c r="AV900" s="14" t="s">
        <v>92</v>
      </c>
      <c r="AW900" s="14" t="s">
        <v>40</v>
      </c>
      <c r="AX900" s="14" t="s">
        <v>85</v>
      </c>
      <c r="AY900" s="183" t="s">
        <v>171</v>
      </c>
    </row>
    <row r="901" spans="2:65" s="12" customFormat="1">
      <c r="B901" s="154"/>
      <c r="D901" s="150" t="s">
        <v>182</v>
      </c>
      <c r="E901" s="155" t="s">
        <v>1</v>
      </c>
      <c r="F901" s="156" t="s">
        <v>785</v>
      </c>
      <c r="H901" s="157">
        <v>1</v>
      </c>
      <c r="I901" s="158"/>
      <c r="L901" s="154"/>
      <c r="M901" s="159"/>
      <c r="T901" s="160"/>
      <c r="AT901" s="155" t="s">
        <v>182</v>
      </c>
      <c r="AU901" s="155" t="s">
        <v>98</v>
      </c>
      <c r="AV901" s="12" t="s">
        <v>98</v>
      </c>
      <c r="AW901" s="12" t="s">
        <v>40</v>
      </c>
      <c r="AX901" s="12" t="s">
        <v>85</v>
      </c>
      <c r="AY901" s="155" t="s">
        <v>171</v>
      </c>
    </row>
    <row r="902" spans="2:65" s="13" customFormat="1">
      <c r="B902" s="172"/>
      <c r="D902" s="150" t="s">
        <v>182</v>
      </c>
      <c r="E902" s="173" t="s">
        <v>1</v>
      </c>
      <c r="F902" s="174" t="s">
        <v>546</v>
      </c>
      <c r="H902" s="175">
        <v>1</v>
      </c>
      <c r="I902" s="176"/>
      <c r="L902" s="172"/>
      <c r="M902" s="177"/>
      <c r="T902" s="178"/>
      <c r="AT902" s="173" t="s">
        <v>182</v>
      </c>
      <c r="AU902" s="173" t="s">
        <v>98</v>
      </c>
      <c r="AV902" s="13" t="s">
        <v>178</v>
      </c>
      <c r="AW902" s="13" t="s">
        <v>40</v>
      </c>
      <c r="AX902" s="13" t="s">
        <v>92</v>
      </c>
      <c r="AY902" s="173" t="s">
        <v>171</v>
      </c>
    </row>
    <row r="903" spans="2:65" s="1" customFormat="1" ht="21.75" customHeight="1">
      <c r="B903" s="33"/>
      <c r="C903" s="137" t="s">
        <v>488</v>
      </c>
      <c r="D903" s="137" t="s">
        <v>173</v>
      </c>
      <c r="E903" s="138" t="s">
        <v>1344</v>
      </c>
      <c r="F903" s="139" t="s">
        <v>1345</v>
      </c>
      <c r="G903" s="140" t="s">
        <v>382</v>
      </c>
      <c r="H903" s="141">
        <v>8</v>
      </c>
      <c r="I903" s="142"/>
      <c r="J903" s="143">
        <f>ROUND(I903*H903,2)</f>
        <v>0</v>
      </c>
      <c r="K903" s="139" t="s">
        <v>177</v>
      </c>
      <c r="L903" s="33"/>
      <c r="M903" s="144" t="s">
        <v>1</v>
      </c>
      <c r="N903" s="145" t="s">
        <v>50</v>
      </c>
      <c r="P903" s="146">
        <f>O903*H903</f>
        <v>0</v>
      </c>
      <c r="Q903" s="146">
        <v>0.22394</v>
      </c>
      <c r="R903" s="146">
        <f>Q903*H903</f>
        <v>1.79152</v>
      </c>
      <c r="S903" s="146">
        <v>0</v>
      </c>
      <c r="T903" s="147">
        <f>S903*H903</f>
        <v>0</v>
      </c>
      <c r="AR903" s="148" t="s">
        <v>178</v>
      </c>
      <c r="AT903" s="148" t="s">
        <v>173</v>
      </c>
      <c r="AU903" s="148" t="s">
        <v>98</v>
      </c>
      <c r="AY903" s="17" t="s">
        <v>171</v>
      </c>
      <c r="BE903" s="149">
        <f>IF(N903="základní",J903,0)</f>
        <v>0</v>
      </c>
      <c r="BF903" s="149">
        <f>IF(N903="snížená",J903,0)</f>
        <v>0</v>
      </c>
      <c r="BG903" s="149">
        <f>IF(N903="zákl. přenesená",J903,0)</f>
        <v>0</v>
      </c>
      <c r="BH903" s="149">
        <f>IF(N903="sníž. přenesená",J903,0)</f>
        <v>0</v>
      </c>
      <c r="BI903" s="149">
        <f>IF(N903="nulová",J903,0)</f>
        <v>0</v>
      </c>
      <c r="BJ903" s="17" t="s">
        <v>92</v>
      </c>
      <c r="BK903" s="149">
        <f>ROUND(I903*H903,2)</f>
        <v>0</v>
      </c>
      <c r="BL903" s="17" t="s">
        <v>178</v>
      </c>
      <c r="BM903" s="148" t="s">
        <v>1346</v>
      </c>
    </row>
    <row r="904" spans="2:65" s="1" customFormat="1" ht="19.2">
      <c r="B904" s="33"/>
      <c r="D904" s="150" t="s">
        <v>180</v>
      </c>
      <c r="F904" s="151" t="s">
        <v>1347</v>
      </c>
      <c r="I904" s="152"/>
      <c r="L904" s="33"/>
      <c r="M904" s="153"/>
      <c r="T904" s="57"/>
      <c r="AT904" s="17" t="s">
        <v>180</v>
      </c>
      <c r="AU904" s="17" t="s">
        <v>98</v>
      </c>
    </row>
    <row r="905" spans="2:65" s="14" customFormat="1">
      <c r="B905" s="182"/>
      <c r="D905" s="150" t="s">
        <v>182</v>
      </c>
      <c r="E905" s="183" t="s">
        <v>1</v>
      </c>
      <c r="F905" s="184" t="s">
        <v>1320</v>
      </c>
      <c r="H905" s="183" t="s">
        <v>1</v>
      </c>
      <c r="I905" s="185"/>
      <c r="L905" s="182"/>
      <c r="M905" s="186"/>
      <c r="T905" s="187"/>
      <c r="AT905" s="183" t="s">
        <v>182</v>
      </c>
      <c r="AU905" s="183" t="s">
        <v>98</v>
      </c>
      <c r="AV905" s="14" t="s">
        <v>92</v>
      </c>
      <c r="AW905" s="14" t="s">
        <v>40</v>
      </c>
      <c r="AX905" s="14" t="s">
        <v>85</v>
      </c>
      <c r="AY905" s="183" t="s">
        <v>171</v>
      </c>
    </row>
    <row r="906" spans="2:65" s="12" customFormat="1">
      <c r="B906" s="154"/>
      <c r="D906" s="150" t="s">
        <v>182</v>
      </c>
      <c r="E906" s="155" t="s">
        <v>1</v>
      </c>
      <c r="F906" s="156" t="s">
        <v>1348</v>
      </c>
      <c r="H906" s="157">
        <v>8</v>
      </c>
      <c r="I906" s="158"/>
      <c r="L906" s="154"/>
      <c r="M906" s="159"/>
      <c r="T906" s="160"/>
      <c r="AT906" s="155" t="s">
        <v>182</v>
      </c>
      <c r="AU906" s="155" t="s">
        <v>98</v>
      </c>
      <c r="AV906" s="12" t="s">
        <v>98</v>
      </c>
      <c r="AW906" s="12" t="s">
        <v>40</v>
      </c>
      <c r="AX906" s="12" t="s">
        <v>85</v>
      </c>
      <c r="AY906" s="155" t="s">
        <v>171</v>
      </c>
    </row>
    <row r="907" spans="2:65" s="13" customFormat="1">
      <c r="B907" s="172"/>
      <c r="D907" s="150" t="s">
        <v>182</v>
      </c>
      <c r="E907" s="173" t="s">
        <v>1</v>
      </c>
      <c r="F907" s="174" t="s">
        <v>546</v>
      </c>
      <c r="H907" s="175">
        <v>8</v>
      </c>
      <c r="I907" s="176"/>
      <c r="L907" s="172"/>
      <c r="M907" s="177"/>
      <c r="T907" s="178"/>
      <c r="AT907" s="173" t="s">
        <v>182</v>
      </c>
      <c r="AU907" s="173" t="s">
        <v>98</v>
      </c>
      <c r="AV907" s="13" t="s">
        <v>178</v>
      </c>
      <c r="AW907" s="13" t="s">
        <v>40</v>
      </c>
      <c r="AX907" s="13" t="s">
        <v>92</v>
      </c>
      <c r="AY907" s="173" t="s">
        <v>171</v>
      </c>
    </row>
    <row r="908" spans="2:65" s="1" customFormat="1" ht="24.15" customHeight="1">
      <c r="B908" s="33"/>
      <c r="C908" s="162" t="s">
        <v>493</v>
      </c>
      <c r="D908" s="162" t="s">
        <v>250</v>
      </c>
      <c r="E908" s="163" t="s">
        <v>1349</v>
      </c>
      <c r="F908" s="164" t="s">
        <v>1350</v>
      </c>
      <c r="G908" s="165" t="s">
        <v>382</v>
      </c>
      <c r="H908" s="166">
        <v>8</v>
      </c>
      <c r="I908" s="167"/>
      <c r="J908" s="168">
        <f>ROUND(I908*H908,2)</f>
        <v>0</v>
      </c>
      <c r="K908" s="164" t="s">
        <v>177</v>
      </c>
      <c r="L908" s="169"/>
      <c r="M908" s="170" t="s">
        <v>1</v>
      </c>
      <c r="N908" s="171" t="s">
        <v>50</v>
      </c>
      <c r="P908" s="146">
        <f>O908*H908</f>
        <v>0</v>
      </c>
      <c r="Q908" s="146">
        <v>8.1000000000000003E-2</v>
      </c>
      <c r="R908" s="146">
        <f>Q908*H908</f>
        <v>0.64800000000000002</v>
      </c>
      <c r="S908" s="146">
        <v>0</v>
      </c>
      <c r="T908" s="147">
        <f>S908*H908</f>
        <v>0</v>
      </c>
      <c r="AR908" s="148" t="s">
        <v>219</v>
      </c>
      <c r="AT908" s="148" t="s">
        <v>250</v>
      </c>
      <c r="AU908" s="148" t="s">
        <v>98</v>
      </c>
      <c r="AY908" s="17" t="s">
        <v>171</v>
      </c>
      <c r="BE908" s="149">
        <f>IF(N908="základní",J908,0)</f>
        <v>0</v>
      </c>
      <c r="BF908" s="149">
        <f>IF(N908="snížená",J908,0)</f>
        <v>0</v>
      </c>
      <c r="BG908" s="149">
        <f>IF(N908="zákl. přenesená",J908,0)</f>
        <v>0</v>
      </c>
      <c r="BH908" s="149">
        <f>IF(N908="sníž. přenesená",J908,0)</f>
        <v>0</v>
      </c>
      <c r="BI908" s="149">
        <f>IF(N908="nulová",J908,0)</f>
        <v>0</v>
      </c>
      <c r="BJ908" s="17" t="s">
        <v>92</v>
      </c>
      <c r="BK908" s="149">
        <f>ROUND(I908*H908,2)</f>
        <v>0</v>
      </c>
      <c r="BL908" s="17" t="s">
        <v>178</v>
      </c>
      <c r="BM908" s="148" t="s">
        <v>1351</v>
      </c>
    </row>
    <row r="909" spans="2:65" s="1" customFormat="1">
      <c r="B909" s="33"/>
      <c r="D909" s="150" t="s">
        <v>180</v>
      </c>
      <c r="F909" s="151" t="s">
        <v>1350</v>
      </c>
      <c r="I909" s="152"/>
      <c r="L909" s="33"/>
      <c r="M909" s="153"/>
      <c r="T909" s="57"/>
      <c r="AT909" s="17" t="s">
        <v>180</v>
      </c>
      <c r="AU909" s="17" t="s">
        <v>98</v>
      </c>
    </row>
    <row r="910" spans="2:65" s="14" customFormat="1">
      <c r="B910" s="182"/>
      <c r="D910" s="150" t="s">
        <v>182</v>
      </c>
      <c r="E910" s="183" t="s">
        <v>1</v>
      </c>
      <c r="F910" s="184" t="s">
        <v>1320</v>
      </c>
      <c r="H910" s="183" t="s">
        <v>1</v>
      </c>
      <c r="I910" s="185"/>
      <c r="L910" s="182"/>
      <c r="M910" s="186"/>
      <c r="T910" s="187"/>
      <c r="AT910" s="183" t="s">
        <v>182</v>
      </c>
      <c r="AU910" s="183" t="s">
        <v>98</v>
      </c>
      <c r="AV910" s="14" t="s">
        <v>92</v>
      </c>
      <c r="AW910" s="14" t="s">
        <v>40</v>
      </c>
      <c r="AX910" s="14" t="s">
        <v>85</v>
      </c>
      <c r="AY910" s="183" t="s">
        <v>171</v>
      </c>
    </row>
    <row r="911" spans="2:65" s="12" customFormat="1">
      <c r="B911" s="154"/>
      <c r="D911" s="150" t="s">
        <v>182</v>
      </c>
      <c r="E911" s="155" t="s">
        <v>1</v>
      </c>
      <c r="F911" s="156" t="s">
        <v>1348</v>
      </c>
      <c r="H911" s="157">
        <v>8</v>
      </c>
      <c r="I911" s="158"/>
      <c r="L911" s="154"/>
      <c r="M911" s="159"/>
      <c r="T911" s="160"/>
      <c r="AT911" s="155" t="s">
        <v>182</v>
      </c>
      <c r="AU911" s="155" t="s">
        <v>98</v>
      </c>
      <c r="AV911" s="12" t="s">
        <v>98</v>
      </c>
      <c r="AW911" s="12" t="s">
        <v>40</v>
      </c>
      <c r="AX911" s="12" t="s">
        <v>85</v>
      </c>
      <c r="AY911" s="155" t="s">
        <v>171</v>
      </c>
    </row>
    <row r="912" spans="2:65" s="13" customFormat="1">
      <c r="B912" s="172"/>
      <c r="D912" s="150" t="s">
        <v>182</v>
      </c>
      <c r="E912" s="173" t="s">
        <v>1</v>
      </c>
      <c r="F912" s="174" t="s">
        <v>546</v>
      </c>
      <c r="H912" s="175">
        <v>8</v>
      </c>
      <c r="I912" s="176"/>
      <c r="L912" s="172"/>
      <c r="M912" s="177"/>
      <c r="T912" s="178"/>
      <c r="AT912" s="173" t="s">
        <v>182</v>
      </c>
      <c r="AU912" s="173" t="s">
        <v>98</v>
      </c>
      <c r="AV912" s="13" t="s">
        <v>178</v>
      </c>
      <c r="AW912" s="13" t="s">
        <v>40</v>
      </c>
      <c r="AX912" s="13" t="s">
        <v>92</v>
      </c>
      <c r="AY912" s="173" t="s">
        <v>171</v>
      </c>
    </row>
    <row r="913" spans="2:65" s="1" customFormat="1" ht="33" customHeight="1">
      <c r="B913" s="33"/>
      <c r="C913" s="137" t="s">
        <v>499</v>
      </c>
      <c r="D913" s="137" t="s">
        <v>173</v>
      </c>
      <c r="E913" s="138" t="s">
        <v>1352</v>
      </c>
      <c r="F913" s="139" t="s">
        <v>1353</v>
      </c>
      <c r="G913" s="140" t="s">
        <v>215</v>
      </c>
      <c r="H913" s="141">
        <v>35.770000000000003</v>
      </c>
      <c r="I913" s="142"/>
      <c r="J913" s="143">
        <f>ROUND(I913*H913,2)</f>
        <v>0</v>
      </c>
      <c r="K913" s="139" t="s">
        <v>177</v>
      </c>
      <c r="L913" s="33"/>
      <c r="M913" s="144" t="s">
        <v>1</v>
      </c>
      <c r="N913" s="145" t="s">
        <v>50</v>
      </c>
      <c r="P913" s="146">
        <f>O913*H913</f>
        <v>0</v>
      </c>
      <c r="Q913" s="146">
        <v>0</v>
      </c>
      <c r="R913" s="146">
        <f>Q913*H913</f>
        <v>0</v>
      </c>
      <c r="S913" s="146">
        <v>0</v>
      </c>
      <c r="T913" s="147">
        <f>S913*H913</f>
        <v>0</v>
      </c>
      <c r="AR913" s="148" t="s">
        <v>178</v>
      </c>
      <c r="AT913" s="148" t="s">
        <v>173</v>
      </c>
      <c r="AU913" s="148" t="s">
        <v>98</v>
      </c>
      <c r="AY913" s="17" t="s">
        <v>171</v>
      </c>
      <c r="BE913" s="149">
        <f>IF(N913="základní",J913,0)</f>
        <v>0</v>
      </c>
      <c r="BF913" s="149">
        <f>IF(N913="snížená",J913,0)</f>
        <v>0</v>
      </c>
      <c r="BG913" s="149">
        <f>IF(N913="zákl. přenesená",J913,0)</f>
        <v>0</v>
      </c>
      <c r="BH913" s="149">
        <f>IF(N913="sníž. přenesená",J913,0)</f>
        <v>0</v>
      </c>
      <c r="BI913" s="149">
        <f>IF(N913="nulová",J913,0)</f>
        <v>0</v>
      </c>
      <c r="BJ913" s="17" t="s">
        <v>92</v>
      </c>
      <c r="BK913" s="149">
        <f>ROUND(I913*H913,2)</f>
        <v>0</v>
      </c>
      <c r="BL913" s="17" t="s">
        <v>178</v>
      </c>
      <c r="BM913" s="148" t="s">
        <v>1354</v>
      </c>
    </row>
    <row r="914" spans="2:65" s="1" customFormat="1" ht="28.8">
      <c r="B914" s="33"/>
      <c r="D914" s="150" t="s">
        <v>180</v>
      </c>
      <c r="F914" s="151" t="s">
        <v>1355</v>
      </c>
      <c r="I914" s="152"/>
      <c r="L914" s="33"/>
      <c r="M914" s="153"/>
      <c r="T914" s="57"/>
      <c r="AT914" s="17" t="s">
        <v>180</v>
      </c>
      <c r="AU914" s="17" t="s">
        <v>98</v>
      </c>
    </row>
    <row r="915" spans="2:65" s="14" customFormat="1">
      <c r="B915" s="182"/>
      <c r="D915" s="150" t="s">
        <v>182</v>
      </c>
      <c r="E915" s="183" t="s">
        <v>1</v>
      </c>
      <c r="F915" s="184" t="s">
        <v>1267</v>
      </c>
      <c r="H915" s="183" t="s">
        <v>1</v>
      </c>
      <c r="I915" s="185"/>
      <c r="L915" s="182"/>
      <c r="M915" s="186"/>
      <c r="T915" s="187"/>
      <c r="AT915" s="183" t="s">
        <v>182</v>
      </c>
      <c r="AU915" s="183" t="s">
        <v>98</v>
      </c>
      <c r="AV915" s="14" t="s">
        <v>92</v>
      </c>
      <c r="AW915" s="14" t="s">
        <v>40</v>
      </c>
      <c r="AX915" s="14" t="s">
        <v>85</v>
      </c>
      <c r="AY915" s="183" t="s">
        <v>171</v>
      </c>
    </row>
    <row r="916" spans="2:65" s="12" customFormat="1">
      <c r="B916" s="154"/>
      <c r="D916" s="150" t="s">
        <v>182</v>
      </c>
      <c r="E916" s="155" t="s">
        <v>1</v>
      </c>
      <c r="F916" s="156" t="s">
        <v>1356</v>
      </c>
      <c r="H916" s="157">
        <v>14.102</v>
      </c>
      <c r="I916" s="158"/>
      <c r="L916" s="154"/>
      <c r="M916" s="159"/>
      <c r="T916" s="160"/>
      <c r="AT916" s="155" t="s">
        <v>182</v>
      </c>
      <c r="AU916" s="155" t="s">
        <v>98</v>
      </c>
      <c r="AV916" s="12" t="s">
        <v>98</v>
      </c>
      <c r="AW916" s="12" t="s">
        <v>40</v>
      </c>
      <c r="AX916" s="12" t="s">
        <v>85</v>
      </c>
      <c r="AY916" s="155" t="s">
        <v>171</v>
      </c>
    </row>
    <row r="917" spans="2:65" s="12" customFormat="1">
      <c r="B917" s="154"/>
      <c r="D917" s="150" t="s">
        <v>182</v>
      </c>
      <c r="E917" s="155" t="s">
        <v>1</v>
      </c>
      <c r="F917" s="156" t="s">
        <v>1357</v>
      </c>
      <c r="H917" s="157">
        <v>13.4</v>
      </c>
      <c r="I917" s="158"/>
      <c r="L917" s="154"/>
      <c r="M917" s="159"/>
      <c r="T917" s="160"/>
      <c r="AT917" s="155" t="s">
        <v>182</v>
      </c>
      <c r="AU917" s="155" t="s">
        <v>98</v>
      </c>
      <c r="AV917" s="12" t="s">
        <v>98</v>
      </c>
      <c r="AW917" s="12" t="s">
        <v>40</v>
      </c>
      <c r="AX917" s="12" t="s">
        <v>85</v>
      </c>
      <c r="AY917" s="155" t="s">
        <v>171</v>
      </c>
    </row>
    <row r="918" spans="2:65" s="12" customFormat="1">
      <c r="B918" s="154"/>
      <c r="D918" s="150" t="s">
        <v>182</v>
      </c>
      <c r="E918" s="155" t="s">
        <v>1</v>
      </c>
      <c r="F918" s="156" t="s">
        <v>1358</v>
      </c>
      <c r="H918" s="157">
        <v>8.2680000000000007</v>
      </c>
      <c r="I918" s="158"/>
      <c r="L918" s="154"/>
      <c r="M918" s="159"/>
      <c r="T918" s="160"/>
      <c r="AT918" s="155" t="s">
        <v>182</v>
      </c>
      <c r="AU918" s="155" t="s">
        <v>98</v>
      </c>
      <c r="AV918" s="12" t="s">
        <v>98</v>
      </c>
      <c r="AW918" s="12" t="s">
        <v>40</v>
      </c>
      <c r="AX918" s="12" t="s">
        <v>85</v>
      </c>
      <c r="AY918" s="155" t="s">
        <v>171</v>
      </c>
    </row>
    <row r="919" spans="2:65" s="13" customFormat="1">
      <c r="B919" s="172"/>
      <c r="D919" s="150" t="s">
        <v>182</v>
      </c>
      <c r="E919" s="173" t="s">
        <v>1</v>
      </c>
      <c r="F919" s="174" t="s">
        <v>546</v>
      </c>
      <c r="H919" s="175">
        <v>35.770000000000003</v>
      </c>
      <c r="I919" s="176"/>
      <c r="L919" s="172"/>
      <c r="M919" s="177"/>
      <c r="T919" s="178"/>
      <c r="AT919" s="173" t="s">
        <v>182</v>
      </c>
      <c r="AU919" s="173" t="s">
        <v>98</v>
      </c>
      <c r="AV919" s="13" t="s">
        <v>178</v>
      </c>
      <c r="AW919" s="13" t="s">
        <v>40</v>
      </c>
      <c r="AX919" s="13" t="s">
        <v>92</v>
      </c>
      <c r="AY919" s="173" t="s">
        <v>171</v>
      </c>
    </row>
    <row r="920" spans="2:65" s="1" customFormat="1" ht="33" customHeight="1">
      <c r="B920" s="33"/>
      <c r="C920" s="137" t="s">
        <v>505</v>
      </c>
      <c r="D920" s="137" t="s">
        <v>173</v>
      </c>
      <c r="E920" s="138" t="s">
        <v>1359</v>
      </c>
      <c r="F920" s="139" t="s">
        <v>1360</v>
      </c>
      <c r="G920" s="140" t="s">
        <v>215</v>
      </c>
      <c r="H920" s="141">
        <v>8.9280000000000008</v>
      </c>
      <c r="I920" s="142"/>
      <c r="J920" s="143">
        <f>ROUND(I920*H920,2)</f>
        <v>0</v>
      </c>
      <c r="K920" s="139" t="s">
        <v>177</v>
      </c>
      <c r="L920" s="33"/>
      <c r="M920" s="144" t="s">
        <v>1</v>
      </c>
      <c r="N920" s="145" t="s">
        <v>50</v>
      </c>
      <c r="P920" s="146">
        <f>O920*H920</f>
        <v>0</v>
      </c>
      <c r="Q920" s="146">
        <v>0</v>
      </c>
      <c r="R920" s="146">
        <f>Q920*H920</f>
        <v>0</v>
      </c>
      <c r="S920" s="146">
        <v>0</v>
      </c>
      <c r="T920" s="147">
        <f>S920*H920</f>
        <v>0</v>
      </c>
      <c r="AR920" s="148" t="s">
        <v>178</v>
      </c>
      <c r="AT920" s="148" t="s">
        <v>173</v>
      </c>
      <c r="AU920" s="148" t="s">
        <v>98</v>
      </c>
      <c r="AY920" s="17" t="s">
        <v>171</v>
      </c>
      <c r="BE920" s="149">
        <f>IF(N920="základní",J920,0)</f>
        <v>0</v>
      </c>
      <c r="BF920" s="149">
        <f>IF(N920="snížená",J920,0)</f>
        <v>0</v>
      </c>
      <c r="BG920" s="149">
        <f>IF(N920="zákl. přenesená",J920,0)</f>
        <v>0</v>
      </c>
      <c r="BH920" s="149">
        <f>IF(N920="sníž. přenesená",J920,0)</f>
        <v>0</v>
      </c>
      <c r="BI920" s="149">
        <f>IF(N920="nulová",J920,0)</f>
        <v>0</v>
      </c>
      <c r="BJ920" s="17" t="s">
        <v>92</v>
      </c>
      <c r="BK920" s="149">
        <f>ROUND(I920*H920,2)</f>
        <v>0</v>
      </c>
      <c r="BL920" s="17" t="s">
        <v>178</v>
      </c>
      <c r="BM920" s="148" t="s">
        <v>1361</v>
      </c>
    </row>
    <row r="921" spans="2:65" s="1" customFormat="1" ht="28.8">
      <c r="B921" s="33"/>
      <c r="D921" s="150" t="s">
        <v>180</v>
      </c>
      <c r="F921" s="151" t="s">
        <v>1362</v>
      </c>
      <c r="I921" s="152"/>
      <c r="L921" s="33"/>
      <c r="M921" s="153"/>
      <c r="T921" s="57"/>
      <c r="AT921" s="17" t="s">
        <v>180</v>
      </c>
      <c r="AU921" s="17" t="s">
        <v>98</v>
      </c>
    </row>
    <row r="922" spans="2:65" s="14" customFormat="1">
      <c r="B922" s="182"/>
      <c r="D922" s="150" t="s">
        <v>182</v>
      </c>
      <c r="E922" s="183" t="s">
        <v>1</v>
      </c>
      <c r="F922" s="184" t="s">
        <v>1363</v>
      </c>
      <c r="H922" s="183" t="s">
        <v>1</v>
      </c>
      <c r="I922" s="185"/>
      <c r="L922" s="182"/>
      <c r="M922" s="186"/>
      <c r="T922" s="187"/>
      <c r="AT922" s="183" t="s">
        <v>182</v>
      </c>
      <c r="AU922" s="183" t="s">
        <v>98</v>
      </c>
      <c r="AV922" s="14" t="s">
        <v>92</v>
      </c>
      <c r="AW922" s="14" t="s">
        <v>40</v>
      </c>
      <c r="AX922" s="14" t="s">
        <v>85</v>
      </c>
      <c r="AY922" s="183" t="s">
        <v>171</v>
      </c>
    </row>
    <row r="923" spans="2:65" s="12" customFormat="1">
      <c r="B923" s="154"/>
      <c r="D923" s="150" t="s">
        <v>182</v>
      </c>
      <c r="E923" s="155" t="s">
        <v>1</v>
      </c>
      <c r="F923" s="156" t="s">
        <v>1364</v>
      </c>
      <c r="H923" s="157">
        <v>8.9280000000000008</v>
      </c>
      <c r="I923" s="158"/>
      <c r="L923" s="154"/>
      <c r="M923" s="159"/>
      <c r="T923" s="160"/>
      <c r="AT923" s="155" t="s">
        <v>182</v>
      </c>
      <c r="AU923" s="155" t="s">
        <v>98</v>
      </c>
      <c r="AV923" s="12" t="s">
        <v>98</v>
      </c>
      <c r="AW923" s="12" t="s">
        <v>40</v>
      </c>
      <c r="AX923" s="12" t="s">
        <v>85</v>
      </c>
      <c r="AY923" s="155" t="s">
        <v>171</v>
      </c>
    </row>
    <row r="924" spans="2:65" s="13" customFormat="1">
      <c r="B924" s="172"/>
      <c r="D924" s="150" t="s">
        <v>182</v>
      </c>
      <c r="E924" s="173" t="s">
        <v>1</v>
      </c>
      <c r="F924" s="174" t="s">
        <v>546</v>
      </c>
      <c r="H924" s="175">
        <v>8.9280000000000008</v>
      </c>
      <c r="I924" s="176"/>
      <c r="L924" s="172"/>
      <c r="M924" s="177"/>
      <c r="T924" s="178"/>
      <c r="AT924" s="173" t="s">
        <v>182</v>
      </c>
      <c r="AU924" s="173" t="s">
        <v>98</v>
      </c>
      <c r="AV924" s="13" t="s">
        <v>178</v>
      </c>
      <c r="AW924" s="13" t="s">
        <v>40</v>
      </c>
      <c r="AX924" s="13" t="s">
        <v>92</v>
      </c>
      <c r="AY924" s="173" t="s">
        <v>171</v>
      </c>
    </row>
    <row r="925" spans="2:65" s="1" customFormat="1" ht="24.15" customHeight="1">
      <c r="B925" s="33"/>
      <c r="C925" s="137" t="s">
        <v>510</v>
      </c>
      <c r="D925" s="137" t="s">
        <v>173</v>
      </c>
      <c r="E925" s="138" t="s">
        <v>1365</v>
      </c>
      <c r="F925" s="139" t="s">
        <v>1366</v>
      </c>
      <c r="G925" s="140" t="s">
        <v>215</v>
      </c>
      <c r="H925" s="141">
        <v>6.0830000000000002</v>
      </c>
      <c r="I925" s="142"/>
      <c r="J925" s="143">
        <f>ROUND(I925*H925,2)</f>
        <v>0</v>
      </c>
      <c r="K925" s="139" t="s">
        <v>177</v>
      </c>
      <c r="L925" s="33"/>
      <c r="M925" s="144" t="s">
        <v>1</v>
      </c>
      <c r="N925" s="145" t="s">
        <v>50</v>
      </c>
      <c r="P925" s="146">
        <f>O925*H925</f>
        <v>0</v>
      </c>
      <c r="Q925" s="146">
        <v>0</v>
      </c>
      <c r="R925" s="146">
        <f>Q925*H925</f>
        <v>0</v>
      </c>
      <c r="S925" s="146">
        <v>0</v>
      </c>
      <c r="T925" s="147">
        <f>S925*H925</f>
        <v>0</v>
      </c>
      <c r="AR925" s="148" t="s">
        <v>178</v>
      </c>
      <c r="AT925" s="148" t="s">
        <v>173</v>
      </c>
      <c r="AU925" s="148" t="s">
        <v>98</v>
      </c>
      <c r="AY925" s="17" t="s">
        <v>171</v>
      </c>
      <c r="BE925" s="149">
        <f>IF(N925="základní",J925,0)</f>
        <v>0</v>
      </c>
      <c r="BF925" s="149">
        <f>IF(N925="snížená",J925,0)</f>
        <v>0</v>
      </c>
      <c r="BG925" s="149">
        <f>IF(N925="zákl. přenesená",J925,0)</f>
        <v>0</v>
      </c>
      <c r="BH925" s="149">
        <f>IF(N925="sníž. přenesená",J925,0)</f>
        <v>0</v>
      </c>
      <c r="BI925" s="149">
        <f>IF(N925="nulová",J925,0)</f>
        <v>0</v>
      </c>
      <c r="BJ925" s="17" t="s">
        <v>92</v>
      </c>
      <c r="BK925" s="149">
        <f>ROUND(I925*H925,2)</f>
        <v>0</v>
      </c>
      <c r="BL925" s="17" t="s">
        <v>178</v>
      </c>
      <c r="BM925" s="148" t="s">
        <v>1367</v>
      </c>
    </row>
    <row r="926" spans="2:65" s="1" customFormat="1" ht="28.8">
      <c r="B926" s="33"/>
      <c r="D926" s="150" t="s">
        <v>180</v>
      </c>
      <c r="F926" s="151" t="s">
        <v>1368</v>
      </c>
      <c r="I926" s="152"/>
      <c r="L926" s="33"/>
      <c r="M926" s="153"/>
      <c r="T926" s="57"/>
      <c r="AT926" s="17" t="s">
        <v>180</v>
      </c>
      <c r="AU926" s="17" t="s">
        <v>98</v>
      </c>
    </row>
    <row r="927" spans="2:65" s="14" customFormat="1">
      <c r="B927" s="182"/>
      <c r="D927" s="150" t="s">
        <v>182</v>
      </c>
      <c r="E927" s="183" t="s">
        <v>1</v>
      </c>
      <c r="F927" s="184" t="s">
        <v>1369</v>
      </c>
      <c r="H927" s="183" t="s">
        <v>1</v>
      </c>
      <c r="I927" s="185"/>
      <c r="L927" s="182"/>
      <c r="M927" s="186"/>
      <c r="T927" s="187"/>
      <c r="AT927" s="183" t="s">
        <v>182</v>
      </c>
      <c r="AU927" s="183" t="s">
        <v>98</v>
      </c>
      <c r="AV927" s="14" t="s">
        <v>92</v>
      </c>
      <c r="AW927" s="14" t="s">
        <v>40</v>
      </c>
      <c r="AX927" s="14" t="s">
        <v>85</v>
      </c>
      <c r="AY927" s="183" t="s">
        <v>171</v>
      </c>
    </row>
    <row r="928" spans="2:65" s="12" customFormat="1">
      <c r="B928" s="154"/>
      <c r="D928" s="150" t="s">
        <v>182</v>
      </c>
      <c r="E928" s="155" t="s">
        <v>1</v>
      </c>
      <c r="F928" s="156" t="s">
        <v>1370</v>
      </c>
      <c r="H928" s="157">
        <v>0.82</v>
      </c>
      <c r="I928" s="158"/>
      <c r="L928" s="154"/>
      <c r="M928" s="159"/>
      <c r="T928" s="160"/>
      <c r="AT928" s="155" t="s">
        <v>182</v>
      </c>
      <c r="AU928" s="155" t="s">
        <v>98</v>
      </c>
      <c r="AV928" s="12" t="s">
        <v>98</v>
      </c>
      <c r="AW928" s="12" t="s">
        <v>40</v>
      </c>
      <c r="AX928" s="12" t="s">
        <v>85</v>
      </c>
      <c r="AY928" s="155" t="s">
        <v>171</v>
      </c>
    </row>
    <row r="929" spans="2:65" s="12" customFormat="1">
      <c r="B929" s="154"/>
      <c r="D929" s="150" t="s">
        <v>182</v>
      </c>
      <c r="E929" s="155" t="s">
        <v>1</v>
      </c>
      <c r="F929" s="156" t="s">
        <v>1371</v>
      </c>
      <c r="H929" s="157">
        <v>2.5710000000000002</v>
      </c>
      <c r="I929" s="158"/>
      <c r="L929" s="154"/>
      <c r="M929" s="159"/>
      <c r="T929" s="160"/>
      <c r="AT929" s="155" t="s">
        <v>182</v>
      </c>
      <c r="AU929" s="155" t="s">
        <v>98</v>
      </c>
      <c r="AV929" s="12" t="s">
        <v>98</v>
      </c>
      <c r="AW929" s="12" t="s">
        <v>40</v>
      </c>
      <c r="AX929" s="12" t="s">
        <v>85</v>
      </c>
      <c r="AY929" s="155" t="s">
        <v>171</v>
      </c>
    </row>
    <row r="930" spans="2:65" s="12" customFormat="1">
      <c r="B930" s="154"/>
      <c r="D930" s="150" t="s">
        <v>182</v>
      </c>
      <c r="E930" s="155" t="s">
        <v>1</v>
      </c>
      <c r="F930" s="156" t="s">
        <v>1372</v>
      </c>
      <c r="H930" s="157">
        <v>2.6920000000000002</v>
      </c>
      <c r="I930" s="158"/>
      <c r="L930" s="154"/>
      <c r="M930" s="159"/>
      <c r="T930" s="160"/>
      <c r="AT930" s="155" t="s">
        <v>182</v>
      </c>
      <c r="AU930" s="155" t="s">
        <v>98</v>
      </c>
      <c r="AV930" s="12" t="s">
        <v>98</v>
      </c>
      <c r="AW930" s="12" t="s">
        <v>40</v>
      </c>
      <c r="AX930" s="12" t="s">
        <v>85</v>
      </c>
      <c r="AY930" s="155" t="s">
        <v>171</v>
      </c>
    </row>
    <row r="931" spans="2:65" s="13" customFormat="1">
      <c r="B931" s="172"/>
      <c r="D931" s="150" t="s">
        <v>182</v>
      </c>
      <c r="E931" s="173" t="s">
        <v>1</v>
      </c>
      <c r="F931" s="174" t="s">
        <v>546</v>
      </c>
      <c r="H931" s="175">
        <v>6.0830000000000002</v>
      </c>
      <c r="I931" s="176"/>
      <c r="L931" s="172"/>
      <c r="M931" s="177"/>
      <c r="T931" s="178"/>
      <c r="AT931" s="173" t="s">
        <v>182</v>
      </c>
      <c r="AU931" s="173" t="s">
        <v>98</v>
      </c>
      <c r="AV931" s="13" t="s">
        <v>178</v>
      </c>
      <c r="AW931" s="13" t="s">
        <v>40</v>
      </c>
      <c r="AX931" s="13" t="s">
        <v>92</v>
      </c>
      <c r="AY931" s="173" t="s">
        <v>171</v>
      </c>
    </row>
    <row r="932" spans="2:65" s="1" customFormat="1" ht="24.15" customHeight="1">
      <c r="B932" s="33"/>
      <c r="C932" s="137" t="s">
        <v>516</v>
      </c>
      <c r="D932" s="137" t="s">
        <v>173</v>
      </c>
      <c r="E932" s="138" t="s">
        <v>1373</v>
      </c>
      <c r="F932" s="139" t="s">
        <v>1374</v>
      </c>
      <c r="G932" s="140" t="s">
        <v>176</v>
      </c>
      <c r="H932" s="141">
        <v>77.903999999999996</v>
      </c>
      <c r="I932" s="142"/>
      <c r="J932" s="143">
        <f>ROUND(I932*H932,2)</f>
        <v>0</v>
      </c>
      <c r="K932" s="139" t="s">
        <v>177</v>
      </c>
      <c r="L932" s="33"/>
      <c r="M932" s="144" t="s">
        <v>1</v>
      </c>
      <c r="N932" s="145" t="s">
        <v>50</v>
      </c>
      <c r="P932" s="146">
        <f>O932*H932</f>
        <v>0</v>
      </c>
      <c r="Q932" s="146">
        <v>6.3200000000000001E-3</v>
      </c>
      <c r="R932" s="146">
        <f>Q932*H932</f>
        <v>0.49235328</v>
      </c>
      <c r="S932" s="146">
        <v>0</v>
      </c>
      <c r="T932" s="147">
        <f>S932*H932</f>
        <v>0</v>
      </c>
      <c r="AR932" s="148" t="s">
        <v>178</v>
      </c>
      <c r="AT932" s="148" t="s">
        <v>173</v>
      </c>
      <c r="AU932" s="148" t="s">
        <v>98</v>
      </c>
      <c r="AY932" s="17" t="s">
        <v>171</v>
      </c>
      <c r="BE932" s="149">
        <f>IF(N932="základní",J932,0)</f>
        <v>0</v>
      </c>
      <c r="BF932" s="149">
        <f>IF(N932="snížená",J932,0)</f>
        <v>0</v>
      </c>
      <c r="BG932" s="149">
        <f>IF(N932="zákl. přenesená",J932,0)</f>
        <v>0</v>
      </c>
      <c r="BH932" s="149">
        <f>IF(N932="sníž. přenesená",J932,0)</f>
        <v>0</v>
      </c>
      <c r="BI932" s="149">
        <f>IF(N932="nulová",J932,0)</f>
        <v>0</v>
      </c>
      <c r="BJ932" s="17" t="s">
        <v>92</v>
      </c>
      <c r="BK932" s="149">
        <f>ROUND(I932*H932,2)</f>
        <v>0</v>
      </c>
      <c r="BL932" s="17" t="s">
        <v>178</v>
      </c>
      <c r="BM932" s="148" t="s">
        <v>1375</v>
      </c>
    </row>
    <row r="933" spans="2:65" s="1" customFormat="1" ht="28.8">
      <c r="B933" s="33"/>
      <c r="D933" s="150" t="s">
        <v>180</v>
      </c>
      <c r="F933" s="151" t="s">
        <v>1376</v>
      </c>
      <c r="I933" s="152"/>
      <c r="L933" s="33"/>
      <c r="M933" s="153"/>
      <c r="T933" s="57"/>
      <c r="AT933" s="17" t="s">
        <v>180</v>
      </c>
      <c r="AU933" s="17" t="s">
        <v>98</v>
      </c>
    </row>
    <row r="934" spans="2:65" s="14" customFormat="1">
      <c r="B934" s="182"/>
      <c r="D934" s="150" t="s">
        <v>182</v>
      </c>
      <c r="E934" s="183" t="s">
        <v>1</v>
      </c>
      <c r="F934" s="184" t="s">
        <v>1267</v>
      </c>
      <c r="H934" s="183" t="s">
        <v>1</v>
      </c>
      <c r="I934" s="185"/>
      <c r="L934" s="182"/>
      <c r="M934" s="186"/>
      <c r="T934" s="187"/>
      <c r="AT934" s="183" t="s">
        <v>182</v>
      </c>
      <c r="AU934" s="183" t="s">
        <v>98</v>
      </c>
      <c r="AV934" s="14" t="s">
        <v>92</v>
      </c>
      <c r="AW934" s="14" t="s">
        <v>40</v>
      </c>
      <c r="AX934" s="14" t="s">
        <v>85</v>
      </c>
      <c r="AY934" s="183" t="s">
        <v>171</v>
      </c>
    </row>
    <row r="935" spans="2:65" s="12" customFormat="1">
      <c r="B935" s="154"/>
      <c r="D935" s="150" t="s">
        <v>182</v>
      </c>
      <c r="E935" s="155" t="s">
        <v>1</v>
      </c>
      <c r="F935" s="156" t="s">
        <v>1377</v>
      </c>
      <c r="H935" s="157">
        <v>24.44</v>
      </c>
      <c r="I935" s="158"/>
      <c r="L935" s="154"/>
      <c r="M935" s="159"/>
      <c r="T935" s="160"/>
      <c r="AT935" s="155" t="s">
        <v>182</v>
      </c>
      <c r="AU935" s="155" t="s">
        <v>98</v>
      </c>
      <c r="AV935" s="12" t="s">
        <v>98</v>
      </c>
      <c r="AW935" s="12" t="s">
        <v>40</v>
      </c>
      <c r="AX935" s="12" t="s">
        <v>85</v>
      </c>
      <c r="AY935" s="155" t="s">
        <v>171</v>
      </c>
    </row>
    <row r="936" spans="2:65" s="12" customFormat="1">
      <c r="B936" s="154"/>
      <c r="D936" s="150" t="s">
        <v>182</v>
      </c>
      <c r="E936" s="155" t="s">
        <v>1</v>
      </c>
      <c r="F936" s="156" t="s">
        <v>1378</v>
      </c>
      <c r="H936" s="157">
        <v>22.564</v>
      </c>
      <c r="I936" s="158"/>
      <c r="L936" s="154"/>
      <c r="M936" s="159"/>
      <c r="T936" s="160"/>
      <c r="AT936" s="155" t="s">
        <v>182</v>
      </c>
      <c r="AU936" s="155" t="s">
        <v>98</v>
      </c>
      <c r="AV936" s="12" t="s">
        <v>98</v>
      </c>
      <c r="AW936" s="12" t="s">
        <v>40</v>
      </c>
      <c r="AX936" s="12" t="s">
        <v>85</v>
      </c>
      <c r="AY936" s="155" t="s">
        <v>171</v>
      </c>
    </row>
    <row r="937" spans="2:65" s="12" customFormat="1">
      <c r="B937" s="154"/>
      <c r="D937" s="150" t="s">
        <v>182</v>
      </c>
      <c r="E937" s="155" t="s">
        <v>1</v>
      </c>
      <c r="F937" s="156" t="s">
        <v>1379</v>
      </c>
      <c r="H937" s="157">
        <v>11.38</v>
      </c>
      <c r="I937" s="158"/>
      <c r="L937" s="154"/>
      <c r="M937" s="159"/>
      <c r="T937" s="160"/>
      <c r="AT937" s="155" t="s">
        <v>182</v>
      </c>
      <c r="AU937" s="155" t="s">
        <v>98</v>
      </c>
      <c r="AV937" s="12" t="s">
        <v>98</v>
      </c>
      <c r="AW937" s="12" t="s">
        <v>40</v>
      </c>
      <c r="AX937" s="12" t="s">
        <v>85</v>
      </c>
      <c r="AY937" s="155" t="s">
        <v>171</v>
      </c>
    </row>
    <row r="938" spans="2:65" s="15" customFormat="1">
      <c r="B938" s="188"/>
      <c r="D938" s="150" t="s">
        <v>182</v>
      </c>
      <c r="E938" s="189" t="s">
        <v>1</v>
      </c>
      <c r="F938" s="190" t="s">
        <v>808</v>
      </c>
      <c r="H938" s="191">
        <v>58.384000000000007</v>
      </c>
      <c r="I938" s="192"/>
      <c r="L938" s="188"/>
      <c r="M938" s="193"/>
      <c r="T938" s="194"/>
      <c r="AT938" s="189" t="s">
        <v>182</v>
      </c>
      <c r="AU938" s="189" t="s">
        <v>98</v>
      </c>
      <c r="AV938" s="15" t="s">
        <v>190</v>
      </c>
      <c r="AW938" s="15" t="s">
        <v>40</v>
      </c>
      <c r="AX938" s="15" t="s">
        <v>85</v>
      </c>
      <c r="AY938" s="189" t="s">
        <v>171</v>
      </c>
    </row>
    <row r="939" spans="2:65" s="12" customFormat="1">
      <c r="B939" s="154"/>
      <c r="D939" s="150" t="s">
        <v>182</v>
      </c>
      <c r="E939" s="155" t="s">
        <v>1</v>
      </c>
      <c r="F939" s="156" t="s">
        <v>1380</v>
      </c>
      <c r="H939" s="157">
        <v>19.52</v>
      </c>
      <c r="I939" s="158"/>
      <c r="L939" s="154"/>
      <c r="M939" s="159"/>
      <c r="T939" s="160"/>
      <c r="AT939" s="155" t="s">
        <v>182</v>
      </c>
      <c r="AU939" s="155" t="s">
        <v>98</v>
      </c>
      <c r="AV939" s="12" t="s">
        <v>98</v>
      </c>
      <c r="AW939" s="12" t="s">
        <v>40</v>
      </c>
      <c r="AX939" s="12" t="s">
        <v>85</v>
      </c>
      <c r="AY939" s="155" t="s">
        <v>171</v>
      </c>
    </row>
    <row r="940" spans="2:65" s="15" customFormat="1">
      <c r="B940" s="188"/>
      <c r="D940" s="150" t="s">
        <v>182</v>
      </c>
      <c r="E940" s="189" t="s">
        <v>1</v>
      </c>
      <c r="F940" s="190" t="s">
        <v>808</v>
      </c>
      <c r="H940" s="191">
        <v>19.52</v>
      </c>
      <c r="I940" s="192"/>
      <c r="L940" s="188"/>
      <c r="M940" s="193"/>
      <c r="T940" s="194"/>
      <c r="AT940" s="189" t="s">
        <v>182</v>
      </c>
      <c r="AU940" s="189" t="s">
        <v>98</v>
      </c>
      <c r="AV940" s="15" t="s">
        <v>190</v>
      </c>
      <c r="AW940" s="15" t="s">
        <v>40</v>
      </c>
      <c r="AX940" s="15" t="s">
        <v>85</v>
      </c>
      <c r="AY940" s="189" t="s">
        <v>171</v>
      </c>
    </row>
    <row r="941" spans="2:65" s="13" customFormat="1">
      <c r="B941" s="172"/>
      <c r="D941" s="150" t="s">
        <v>182</v>
      </c>
      <c r="E941" s="173" t="s">
        <v>1</v>
      </c>
      <c r="F941" s="174" t="s">
        <v>546</v>
      </c>
      <c r="H941" s="175">
        <v>77.904000000000011</v>
      </c>
      <c r="I941" s="176"/>
      <c r="L941" s="172"/>
      <c r="M941" s="177"/>
      <c r="T941" s="178"/>
      <c r="AT941" s="173" t="s">
        <v>182</v>
      </c>
      <c r="AU941" s="173" t="s">
        <v>98</v>
      </c>
      <c r="AV941" s="13" t="s">
        <v>178</v>
      </c>
      <c r="AW941" s="13" t="s">
        <v>40</v>
      </c>
      <c r="AX941" s="13" t="s">
        <v>92</v>
      </c>
      <c r="AY941" s="173" t="s">
        <v>171</v>
      </c>
    </row>
    <row r="942" spans="2:65" s="11" customFormat="1" ht="22.8" customHeight="1">
      <c r="B942" s="125"/>
      <c r="D942" s="126" t="s">
        <v>84</v>
      </c>
      <c r="E942" s="135" t="s">
        <v>202</v>
      </c>
      <c r="F942" s="135" t="s">
        <v>300</v>
      </c>
      <c r="I942" s="128"/>
      <c r="J942" s="136">
        <f>BK942</f>
        <v>0</v>
      </c>
      <c r="L942" s="125"/>
      <c r="M942" s="130"/>
      <c r="P942" s="131">
        <f>SUM(P943:P998)</f>
        <v>0</v>
      </c>
      <c r="R942" s="131">
        <f>SUM(R943:R998)</f>
        <v>0</v>
      </c>
      <c r="T942" s="132">
        <f>SUM(T943:T998)</f>
        <v>0</v>
      </c>
      <c r="AR942" s="126" t="s">
        <v>92</v>
      </c>
      <c r="AT942" s="133" t="s">
        <v>84</v>
      </c>
      <c r="AU942" s="133" t="s">
        <v>92</v>
      </c>
      <c r="AY942" s="126" t="s">
        <v>171</v>
      </c>
      <c r="BK942" s="134">
        <f>SUM(BK943:BK998)</f>
        <v>0</v>
      </c>
    </row>
    <row r="943" spans="2:65" s="1" customFormat="1" ht="24.15" customHeight="1">
      <c r="B943" s="33"/>
      <c r="C943" s="137" t="s">
        <v>521</v>
      </c>
      <c r="D943" s="137" t="s">
        <v>173</v>
      </c>
      <c r="E943" s="138" t="s">
        <v>1381</v>
      </c>
      <c r="F943" s="139" t="s">
        <v>1382</v>
      </c>
      <c r="G943" s="140" t="s">
        <v>176</v>
      </c>
      <c r="H943" s="141">
        <v>4</v>
      </c>
      <c r="I943" s="142"/>
      <c r="J943" s="143">
        <f>ROUND(I943*H943,2)</f>
        <v>0</v>
      </c>
      <c r="K943" s="139" t="s">
        <v>1</v>
      </c>
      <c r="L943" s="33"/>
      <c r="M943" s="144" t="s">
        <v>1</v>
      </c>
      <c r="N943" s="145" t="s">
        <v>50</v>
      </c>
      <c r="P943" s="146">
        <f>O943*H943</f>
        <v>0</v>
      </c>
      <c r="Q943" s="146">
        <v>0</v>
      </c>
      <c r="R943" s="146">
        <f>Q943*H943</f>
        <v>0</v>
      </c>
      <c r="S943" s="146">
        <v>0</v>
      </c>
      <c r="T943" s="147">
        <f>S943*H943</f>
        <v>0</v>
      </c>
      <c r="AR943" s="148" t="s">
        <v>178</v>
      </c>
      <c r="AT943" s="148" t="s">
        <v>173</v>
      </c>
      <c r="AU943" s="148" t="s">
        <v>98</v>
      </c>
      <c r="AY943" s="17" t="s">
        <v>171</v>
      </c>
      <c r="BE943" s="149">
        <f>IF(N943="základní",J943,0)</f>
        <v>0</v>
      </c>
      <c r="BF943" s="149">
        <f>IF(N943="snížená",J943,0)</f>
        <v>0</v>
      </c>
      <c r="BG943" s="149">
        <f>IF(N943="zákl. přenesená",J943,0)</f>
        <v>0</v>
      </c>
      <c r="BH943" s="149">
        <f>IF(N943="sníž. přenesená",J943,0)</f>
        <v>0</v>
      </c>
      <c r="BI943" s="149">
        <f>IF(N943="nulová",J943,0)</f>
        <v>0</v>
      </c>
      <c r="BJ943" s="17" t="s">
        <v>92</v>
      </c>
      <c r="BK943" s="149">
        <f>ROUND(I943*H943,2)</f>
        <v>0</v>
      </c>
      <c r="BL943" s="17" t="s">
        <v>178</v>
      </c>
      <c r="BM943" s="148" t="s">
        <v>1383</v>
      </c>
    </row>
    <row r="944" spans="2:65" s="1" customFormat="1" ht="28.8">
      <c r="B944" s="33"/>
      <c r="D944" s="150" t="s">
        <v>180</v>
      </c>
      <c r="F944" s="151" t="s">
        <v>1384</v>
      </c>
      <c r="I944" s="152"/>
      <c r="L944" s="33"/>
      <c r="M944" s="153"/>
      <c r="T944" s="57"/>
      <c r="AT944" s="17" t="s">
        <v>180</v>
      </c>
      <c r="AU944" s="17" t="s">
        <v>98</v>
      </c>
    </row>
    <row r="945" spans="2:65" s="14" customFormat="1">
      <c r="B945" s="182"/>
      <c r="D945" s="150" t="s">
        <v>182</v>
      </c>
      <c r="E945" s="183" t="s">
        <v>1</v>
      </c>
      <c r="F945" s="184" t="s">
        <v>733</v>
      </c>
      <c r="H945" s="183" t="s">
        <v>1</v>
      </c>
      <c r="I945" s="185"/>
      <c r="L945" s="182"/>
      <c r="M945" s="186"/>
      <c r="T945" s="187"/>
      <c r="AT945" s="183" t="s">
        <v>182</v>
      </c>
      <c r="AU945" s="183" t="s">
        <v>98</v>
      </c>
      <c r="AV945" s="14" t="s">
        <v>92</v>
      </c>
      <c r="AW945" s="14" t="s">
        <v>40</v>
      </c>
      <c r="AX945" s="14" t="s">
        <v>85</v>
      </c>
      <c r="AY945" s="183" t="s">
        <v>171</v>
      </c>
    </row>
    <row r="946" spans="2:65" s="12" customFormat="1">
      <c r="B946" s="154"/>
      <c r="D946" s="150" t="s">
        <v>182</v>
      </c>
      <c r="E946" s="155" t="s">
        <v>1</v>
      </c>
      <c r="F946" s="156" t="s">
        <v>768</v>
      </c>
      <c r="H946" s="157">
        <v>4</v>
      </c>
      <c r="I946" s="158"/>
      <c r="L946" s="154"/>
      <c r="M946" s="159"/>
      <c r="T946" s="160"/>
      <c r="AT946" s="155" t="s">
        <v>182</v>
      </c>
      <c r="AU946" s="155" t="s">
        <v>98</v>
      </c>
      <c r="AV946" s="12" t="s">
        <v>98</v>
      </c>
      <c r="AW946" s="12" t="s">
        <v>40</v>
      </c>
      <c r="AX946" s="12" t="s">
        <v>85</v>
      </c>
      <c r="AY946" s="155" t="s">
        <v>171</v>
      </c>
    </row>
    <row r="947" spans="2:65" s="13" customFormat="1">
      <c r="B947" s="172"/>
      <c r="D947" s="150" t="s">
        <v>182</v>
      </c>
      <c r="E947" s="173" t="s">
        <v>1</v>
      </c>
      <c r="F947" s="174" t="s">
        <v>546</v>
      </c>
      <c r="H947" s="175">
        <v>4</v>
      </c>
      <c r="I947" s="176"/>
      <c r="L947" s="172"/>
      <c r="M947" s="177"/>
      <c r="T947" s="178"/>
      <c r="AT947" s="173" t="s">
        <v>182</v>
      </c>
      <c r="AU947" s="173" t="s">
        <v>98</v>
      </c>
      <c r="AV947" s="13" t="s">
        <v>178</v>
      </c>
      <c r="AW947" s="13" t="s">
        <v>40</v>
      </c>
      <c r="AX947" s="13" t="s">
        <v>92</v>
      </c>
      <c r="AY947" s="173" t="s">
        <v>171</v>
      </c>
    </row>
    <row r="948" spans="2:65" s="1" customFormat="1" ht="24.15" customHeight="1">
      <c r="B948" s="33"/>
      <c r="C948" s="137" t="s">
        <v>526</v>
      </c>
      <c r="D948" s="137" t="s">
        <v>173</v>
      </c>
      <c r="E948" s="138" t="s">
        <v>1385</v>
      </c>
      <c r="F948" s="139" t="s">
        <v>1386</v>
      </c>
      <c r="G948" s="140" t="s">
        <v>176</v>
      </c>
      <c r="H948" s="141">
        <v>297.5</v>
      </c>
      <c r="I948" s="142"/>
      <c r="J948" s="143">
        <f>ROUND(I948*H948,2)</f>
        <v>0</v>
      </c>
      <c r="K948" s="139" t="s">
        <v>177</v>
      </c>
      <c r="L948" s="33"/>
      <c r="M948" s="144" t="s">
        <v>1</v>
      </c>
      <c r="N948" s="145" t="s">
        <v>50</v>
      </c>
      <c r="P948" s="146">
        <f>O948*H948</f>
        <v>0</v>
      </c>
      <c r="Q948" s="146">
        <v>0</v>
      </c>
      <c r="R948" s="146">
        <f>Q948*H948</f>
        <v>0</v>
      </c>
      <c r="S948" s="146">
        <v>0</v>
      </c>
      <c r="T948" s="147">
        <f>S948*H948</f>
        <v>0</v>
      </c>
      <c r="AR948" s="148" t="s">
        <v>178</v>
      </c>
      <c r="AT948" s="148" t="s">
        <v>173</v>
      </c>
      <c r="AU948" s="148" t="s">
        <v>98</v>
      </c>
      <c r="AY948" s="17" t="s">
        <v>171</v>
      </c>
      <c r="BE948" s="149">
        <f>IF(N948="základní",J948,0)</f>
        <v>0</v>
      </c>
      <c r="BF948" s="149">
        <f>IF(N948="snížená",J948,0)</f>
        <v>0</v>
      </c>
      <c r="BG948" s="149">
        <f>IF(N948="zákl. přenesená",J948,0)</f>
        <v>0</v>
      </c>
      <c r="BH948" s="149">
        <f>IF(N948="sníž. přenesená",J948,0)</f>
        <v>0</v>
      </c>
      <c r="BI948" s="149">
        <f>IF(N948="nulová",J948,0)</f>
        <v>0</v>
      </c>
      <c r="BJ948" s="17" t="s">
        <v>92</v>
      </c>
      <c r="BK948" s="149">
        <f>ROUND(I948*H948,2)</f>
        <v>0</v>
      </c>
      <c r="BL948" s="17" t="s">
        <v>178</v>
      </c>
      <c r="BM948" s="148" t="s">
        <v>1387</v>
      </c>
    </row>
    <row r="949" spans="2:65" s="1" customFormat="1" ht="19.2">
      <c r="B949" s="33"/>
      <c r="D949" s="150" t="s">
        <v>180</v>
      </c>
      <c r="F949" s="151" t="s">
        <v>1388</v>
      </c>
      <c r="I949" s="152"/>
      <c r="L949" s="33"/>
      <c r="M949" s="153"/>
      <c r="T949" s="57"/>
      <c r="AT949" s="17" t="s">
        <v>180</v>
      </c>
      <c r="AU949" s="17" t="s">
        <v>98</v>
      </c>
    </row>
    <row r="950" spans="2:65" s="14" customFormat="1">
      <c r="B950" s="182"/>
      <c r="D950" s="150" t="s">
        <v>182</v>
      </c>
      <c r="E950" s="183" t="s">
        <v>1</v>
      </c>
      <c r="F950" s="184" t="s">
        <v>733</v>
      </c>
      <c r="H950" s="183" t="s">
        <v>1</v>
      </c>
      <c r="I950" s="185"/>
      <c r="L950" s="182"/>
      <c r="M950" s="186"/>
      <c r="T950" s="187"/>
      <c r="AT950" s="183" t="s">
        <v>182</v>
      </c>
      <c r="AU950" s="183" t="s">
        <v>98</v>
      </c>
      <c r="AV950" s="14" t="s">
        <v>92</v>
      </c>
      <c r="AW950" s="14" t="s">
        <v>40</v>
      </c>
      <c r="AX950" s="14" t="s">
        <v>85</v>
      </c>
      <c r="AY950" s="183" t="s">
        <v>171</v>
      </c>
    </row>
    <row r="951" spans="2:65" s="12" customFormat="1">
      <c r="B951" s="154"/>
      <c r="D951" s="150" t="s">
        <v>182</v>
      </c>
      <c r="E951" s="155" t="s">
        <v>1</v>
      </c>
      <c r="F951" s="156" t="s">
        <v>762</v>
      </c>
      <c r="H951" s="157">
        <v>297.5</v>
      </c>
      <c r="I951" s="158"/>
      <c r="L951" s="154"/>
      <c r="M951" s="159"/>
      <c r="T951" s="160"/>
      <c r="AT951" s="155" t="s">
        <v>182</v>
      </c>
      <c r="AU951" s="155" t="s">
        <v>98</v>
      </c>
      <c r="AV951" s="12" t="s">
        <v>98</v>
      </c>
      <c r="AW951" s="12" t="s">
        <v>40</v>
      </c>
      <c r="AX951" s="12" t="s">
        <v>85</v>
      </c>
      <c r="AY951" s="155" t="s">
        <v>171</v>
      </c>
    </row>
    <row r="952" spans="2:65" s="13" customFormat="1">
      <c r="B952" s="172"/>
      <c r="D952" s="150" t="s">
        <v>182</v>
      </c>
      <c r="E952" s="173" t="s">
        <v>1</v>
      </c>
      <c r="F952" s="174" t="s">
        <v>546</v>
      </c>
      <c r="H952" s="175">
        <v>297.5</v>
      </c>
      <c r="I952" s="176"/>
      <c r="L952" s="172"/>
      <c r="M952" s="177"/>
      <c r="T952" s="178"/>
      <c r="AT952" s="173" t="s">
        <v>182</v>
      </c>
      <c r="AU952" s="173" t="s">
        <v>98</v>
      </c>
      <c r="AV952" s="13" t="s">
        <v>178</v>
      </c>
      <c r="AW952" s="13" t="s">
        <v>40</v>
      </c>
      <c r="AX952" s="13" t="s">
        <v>92</v>
      </c>
      <c r="AY952" s="173" t="s">
        <v>171</v>
      </c>
    </row>
    <row r="953" spans="2:65" s="1" customFormat="1" ht="24.15" customHeight="1">
      <c r="B953" s="33"/>
      <c r="C953" s="137" t="s">
        <v>531</v>
      </c>
      <c r="D953" s="137" t="s">
        <v>173</v>
      </c>
      <c r="E953" s="138" t="s">
        <v>1389</v>
      </c>
      <c r="F953" s="139" t="s">
        <v>1390</v>
      </c>
      <c r="G953" s="140" t="s">
        <v>176</v>
      </c>
      <c r="H953" s="141">
        <v>474</v>
      </c>
      <c r="I953" s="142"/>
      <c r="J953" s="143">
        <f>ROUND(I953*H953,2)</f>
        <v>0</v>
      </c>
      <c r="K953" s="139" t="s">
        <v>177</v>
      </c>
      <c r="L953" s="33"/>
      <c r="M953" s="144" t="s">
        <v>1</v>
      </c>
      <c r="N953" s="145" t="s">
        <v>50</v>
      </c>
      <c r="P953" s="146">
        <f>O953*H953</f>
        <v>0</v>
      </c>
      <c r="Q953" s="146">
        <v>0</v>
      </c>
      <c r="R953" s="146">
        <f>Q953*H953</f>
        <v>0</v>
      </c>
      <c r="S953" s="146">
        <v>0</v>
      </c>
      <c r="T953" s="147">
        <f>S953*H953</f>
        <v>0</v>
      </c>
      <c r="AR953" s="148" t="s">
        <v>178</v>
      </c>
      <c r="AT953" s="148" t="s">
        <v>173</v>
      </c>
      <c r="AU953" s="148" t="s">
        <v>98</v>
      </c>
      <c r="AY953" s="17" t="s">
        <v>171</v>
      </c>
      <c r="BE953" s="149">
        <f>IF(N953="základní",J953,0)</f>
        <v>0</v>
      </c>
      <c r="BF953" s="149">
        <f>IF(N953="snížená",J953,0)</f>
        <v>0</v>
      </c>
      <c r="BG953" s="149">
        <f>IF(N953="zákl. přenesená",J953,0)</f>
        <v>0</v>
      </c>
      <c r="BH953" s="149">
        <f>IF(N953="sníž. přenesená",J953,0)</f>
        <v>0</v>
      </c>
      <c r="BI953" s="149">
        <f>IF(N953="nulová",J953,0)</f>
        <v>0</v>
      </c>
      <c r="BJ953" s="17" t="s">
        <v>92</v>
      </c>
      <c r="BK953" s="149">
        <f>ROUND(I953*H953,2)</f>
        <v>0</v>
      </c>
      <c r="BL953" s="17" t="s">
        <v>178</v>
      </c>
      <c r="BM953" s="148" t="s">
        <v>1391</v>
      </c>
    </row>
    <row r="954" spans="2:65" s="1" customFormat="1" ht="19.2">
      <c r="B954" s="33"/>
      <c r="D954" s="150" t="s">
        <v>180</v>
      </c>
      <c r="F954" s="151" t="s">
        <v>1392</v>
      </c>
      <c r="I954" s="152"/>
      <c r="L954" s="33"/>
      <c r="M954" s="153"/>
      <c r="T954" s="57"/>
      <c r="AT954" s="17" t="s">
        <v>180</v>
      </c>
      <c r="AU954" s="17" t="s">
        <v>98</v>
      </c>
    </row>
    <row r="955" spans="2:65" s="14" customFormat="1">
      <c r="B955" s="182"/>
      <c r="D955" s="150" t="s">
        <v>182</v>
      </c>
      <c r="E955" s="183" t="s">
        <v>1</v>
      </c>
      <c r="F955" s="184" t="s">
        <v>733</v>
      </c>
      <c r="H955" s="183" t="s">
        <v>1</v>
      </c>
      <c r="I955" s="185"/>
      <c r="L955" s="182"/>
      <c r="M955" s="186"/>
      <c r="T955" s="187"/>
      <c r="AT955" s="183" t="s">
        <v>182</v>
      </c>
      <c r="AU955" s="183" t="s">
        <v>98</v>
      </c>
      <c r="AV955" s="14" t="s">
        <v>92</v>
      </c>
      <c r="AW955" s="14" t="s">
        <v>40</v>
      </c>
      <c r="AX955" s="14" t="s">
        <v>85</v>
      </c>
      <c r="AY955" s="183" t="s">
        <v>171</v>
      </c>
    </row>
    <row r="956" spans="2:65" s="12" customFormat="1">
      <c r="B956" s="154"/>
      <c r="D956" s="150" t="s">
        <v>182</v>
      </c>
      <c r="E956" s="155" t="s">
        <v>1</v>
      </c>
      <c r="F956" s="156" t="s">
        <v>1393</v>
      </c>
      <c r="H956" s="157">
        <v>474</v>
      </c>
      <c r="I956" s="158"/>
      <c r="L956" s="154"/>
      <c r="M956" s="159"/>
      <c r="T956" s="160"/>
      <c r="AT956" s="155" t="s">
        <v>182</v>
      </c>
      <c r="AU956" s="155" t="s">
        <v>98</v>
      </c>
      <c r="AV956" s="12" t="s">
        <v>98</v>
      </c>
      <c r="AW956" s="12" t="s">
        <v>40</v>
      </c>
      <c r="AX956" s="12" t="s">
        <v>85</v>
      </c>
      <c r="AY956" s="155" t="s">
        <v>171</v>
      </c>
    </row>
    <row r="957" spans="2:65" s="13" customFormat="1">
      <c r="B957" s="172"/>
      <c r="D957" s="150" t="s">
        <v>182</v>
      </c>
      <c r="E957" s="173" t="s">
        <v>1</v>
      </c>
      <c r="F957" s="174" t="s">
        <v>546</v>
      </c>
      <c r="H957" s="175">
        <v>474</v>
      </c>
      <c r="I957" s="176"/>
      <c r="L957" s="172"/>
      <c r="M957" s="177"/>
      <c r="T957" s="178"/>
      <c r="AT957" s="173" t="s">
        <v>182</v>
      </c>
      <c r="AU957" s="173" t="s">
        <v>98</v>
      </c>
      <c r="AV957" s="13" t="s">
        <v>178</v>
      </c>
      <c r="AW957" s="13" t="s">
        <v>40</v>
      </c>
      <c r="AX957" s="13" t="s">
        <v>92</v>
      </c>
      <c r="AY957" s="173" t="s">
        <v>171</v>
      </c>
    </row>
    <row r="958" spans="2:65" s="1" customFormat="1" ht="24.15" customHeight="1">
      <c r="B958" s="33"/>
      <c r="C958" s="137" t="s">
        <v>540</v>
      </c>
      <c r="D958" s="137" t="s">
        <v>173</v>
      </c>
      <c r="E958" s="138" t="s">
        <v>1394</v>
      </c>
      <c r="F958" s="139" t="s">
        <v>1395</v>
      </c>
      <c r="G958" s="140" t="s">
        <v>176</v>
      </c>
      <c r="H958" s="141">
        <v>581.79999999999995</v>
      </c>
      <c r="I958" s="142"/>
      <c r="J958" s="143">
        <f>ROUND(I958*H958,2)</f>
        <v>0</v>
      </c>
      <c r="K958" s="139" t="s">
        <v>177</v>
      </c>
      <c r="L958" s="33"/>
      <c r="M958" s="144" t="s">
        <v>1</v>
      </c>
      <c r="N958" s="145" t="s">
        <v>50</v>
      </c>
      <c r="P958" s="146">
        <f>O958*H958</f>
        <v>0</v>
      </c>
      <c r="Q958" s="146">
        <v>0</v>
      </c>
      <c r="R958" s="146">
        <f>Q958*H958</f>
        <v>0</v>
      </c>
      <c r="S958" s="146">
        <v>0</v>
      </c>
      <c r="T958" s="147">
        <f>S958*H958</f>
        <v>0</v>
      </c>
      <c r="AR958" s="148" t="s">
        <v>178</v>
      </c>
      <c r="AT958" s="148" t="s">
        <v>173</v>
      </c>
      <c r="AU958" s="148" t="s">
        <v>98</v>
      </c>
      <c r="AY958" s="17" t="s">
        <v>171</v>
      </c>
      <c r="BE958" s="149">
        <f>IF(N958="základní",J958,0)</f>
        <v>0</v>
      </c>
      <c r="BF958" s="149">
        <f>IF(N958="snížená",J958,0)</f>
        <v>0</v>
      </c>
      <c r="BG958" s="149">
        <f>IF(N958="zákl. přenesená",J958,0)</f>
        <v>0</v>
      </c>
      <c r="BH958" s="149">
        <f>IF(N958="sníž. přenesená",J958,0)</f>
        <v>0</v>
      </c>
      <c r="BI958" s="149">
        <f>IF(N958="nulová",J958,0)</f>
        <v>0</v>
      </c>
      <c r="BJ958" s="17" t="s">
        <v>92</v>
      </c>
      <c r="BK958" s="149">
        <f>ROUND(I958*H958,2)</f>
        <v>0</v>
      </c>
      <c r="BL958" s="17" t="s">
        <v>178</v>
      </c>
      <c r="BM958" s="148" t="s">
        <v>1396</v>
      </c>
    </row>
    <row r="959" spans="2:65" s="1" customFormat="1" ht="19.2">
      <c r="B959" s="33"/>
      <c r="D959" s="150" t="s">
        <v>180</v>
      </c>
      <c r="F959" s="151" t="s">
        <v>1397</v>
      </c>
      <c r="I959" s="152"/>
      <c r="L959" s="33"/>
      <c r="M959" s="153"/>
      <c r="T959" s="57"/>
      <c r="AT959" s="17" t="s">
        <v>180</v>
      </c>
      <c r="AU959" s="17" t="s">
        <v>98</v>
      </c>
    </row>
    <row r="960" spans="2:65" s="14" customFormat="1">
      <c r="B960" s="182"/>
      <c r="D960" s="150" t="s">
        <v>182</v>
      </c>
      <c r="E960" s="183" t="s">
        <v>1</v>
      </c>
      <c r="F960" s="184" t="s">
        <v>733</v>
      </c>
      <c r="H960" s="183" t="s">
        <v>1</v>
      </c>
      <c r="I960" s="185"/>
      <c r="L960" s="182"/>
      <c r="M960" s="186"/>
      <c r="T960" s="187"/>
      <c r="AT960" s="183" t="s">
        <v>182</v>
      </c>
      <c r="AU960" s="183" t="s">
        <v>98</v>
      </c>
      <c r="AV960" s="14" t="s">
        <v>92</v>
      </c>
      <c r="AW960" s="14" t="s">
        <v>40</v>
      </c>
      <c r="AX960" s="14" t="s">
        <v>85</v>
      </c>
      <c r="AY960" s="183" t="s">
        <v>171</v>
      </c>
    </row>
    <row r="961" spans="2:65" s="12" customFormat="1">
      <c r="B961" s="154"/>
      <c r="D961" s="150" t="s">
        <v>182</v>
      </c>
      <c r="E961" s="155" t="s">
        <v>1</v>
      </c>
      <c r="F961" s="156" t="s">
        <v>1398</v>
      </c>
      <c r="H961" s="157">
        <v>114.3</v>
      </c>
      <c r="I961" s="158"/>
      <c r="L961" s="154"/>
      <c r="M961" s="159"/>
      <c r="T961" s="160"/>
      <c r="AT961" s="155" t="s">
        <v>182</v>
      </c>
      <c r="AU961" s="155" t="s">
        <v>98</v>
      </c>
      <c r="AV961" s="12" t="s">
        <v>98</v>
      </c>
      <c r="AW961" s="12" t="s">
        <v>40</v>
      </c>
      <c r="AX961" s="12" t="s">
        <v>85</v>
      </c>
      <c r="AY961" s="155" t="s">
        <v>171</v>
      </c>
    </row>
    <row r="962" spans="2:65" s="12" customFormat="1">
      <c r="B962" s="154"/>
      <c r="D962" s="150" t="s">
        <v>182</v>
      </c>
      <c r="E962" s="155" t="s">
        <v>1</v>
      </c>
      <c r="F962" s="156" t="s">
        <v>1399</v>
      </c>
      <c r="H962" s="157">
        <v>170</v>
      </c>
      <c r="I962" s="158"/>
      <c r="L962" s="154"/>
      <c r="M962" s="159"/>
      <c r="T962" s="160"/>
      <c r="AT962" s="155" t="s">
        <v>182</v>
      </c>
      <c r="AU962" s="155" t="s">
        <v>98</v>
      </c>
      <c r="AV962" s="12" t="s">
        <v>98</v>
      </c>
      <c r="AW962" s="12" t="s">
        <v>40</v>
      </c>
      <c r="AX962" s="12" t="s">
        <v>85</v>
      </c>
      <c r="AY962" s="155" t="s">
        <v>171</v>
      </c>
    </row>
    <row r="963" spans="2:65" s="15" customFormat="1">
      <c r="B963" s="188"/>
      <c r="D963" s="150" t="s">
        <v>182</v>
      </c>
      <c r="E963" s="189" t="s">
        <v>1</v>
      </c>
      <c r="F963" s="190" t="s">
        <v>808</v>
      </c>
      <c r="H963" s="191">
        <v>284.3</v>
      </c>
      <c r="I963" s="192"/>
      <c r="L963" s="188"/>
      <c r="M963" s="193"/>
      <c r="T963" s="194"/>
      <c r="AT963" s="189" t="s">
        <v>182</v>
      </c>
      <c r="AU963" s="189" t="s">
        <v>98</v>
      </c>
      <c r="AV963" s="15" t="s">
        <v>190</v>
      </c>
      <c r="AW963" s="15" t="s">
        <v>40</v>
      </c>
      <c r="AX963" s="15" t="s">
        <v>85</v>
      </c>
      <c r="AY963" s="189" t="s">
        <v>171</v>
      </c>
    </row>
    <row r="964" spans="2:65" s="12" customFormat="1">
      <c r="B964" s="154"/>
      <c r="D964" s="150" t="s">
        <v>182</v>
      </c>
      <c r="E964" s="155" t="s">
        <v>1</v>
      </c>
      <c r="F964" s="156" t="s">
        <v>762</v>
      </c>
      <c r="H964" s="157">
        <v>297.5</v>
      </c>
      <c r="I964" s="158"/>
      <c r="L964" s="154"/>
      <c r="M964" s="159"/>
      <c r="T964" s="160"/>
      <c r="AT964" s="155" t="s">
        <v>182</v>
      </c>
      <c r="AU964" s="155" t="s">
        <v>98</v>
      </c>
      <c r="AV964" s="12" t="s">
        <v>98</v>
      </c>
      <c r="AW964" s="12" t="s">
        <v>40</v>
      </c>
      <c r="AX964" s="12" t="s">
        <v>85</v>
      </c>
      <c r="AY964" s="155" t="s">
        <v>171</v>
      </c>
    </row>
    <row r="965" spans="2:65" s="15" customFormat="1">
      <c r="B965" s="188"/>
      <c r="D965" s="150" t="s">
        <v>182</v>
      </c>
      <c r="E965" s="189" t="s">
        <v>1</v>
      </c>
      <c r="F965" s="190" t="s">
        <v>808</v>
      </c>
      <c r="H965" s="191">
        <v>297.5</v>
      </c>
      <c r="I965" s="192"/>
      <c r="L965" s="188"/>
      <c r="M965" s="193"/>
      <c r="T965" s="194"/>
      <c r="AT965" s="189" t="s">
        <v>182</v>
      </c>
      <c r="AU965" s="189" t="s">
        <v>98</v>
      </c>
      <c r="AV965" s="15" t="s">
        <v>190</v>
      </c>
      <c r="AW965" s="15" t="s">
        <v>40</v>
      </c>
      <c r="AX965" s="15" t="s">
        <v>85</v>
      </c>
      <c r="AY965" s="189" t="s">
        <v>171</v>
      </c>
    </row>
    <row r="966" spans="2:65" s="13" customFormat="1">
      <c r="B966" s="172"/>
      <c r="D966" s="150" t="s">
        <v>182</v>
      </c>
      <c r="E966" s="173" t="s">
        <v>1</v>
      </c>
      <c r="F966" s="174" t="s">
        <v>546</v>
      </c>
      <c r="H966" s="175">
        <v>581.79999999999995</v>
      </c>
      <c r="I966" s="176"/>
      <c r="L966" s="172"/>
      <c r="M966" s="177"/>
      <c r="T966" s="178"/>
      <c r="AT966" s="173" t="s">
        <v>182</v>
      </c>
      <c r="AU966" s="173" t="s">
        <v>98</v>
      </c>
      <c r="AV966" s="13" t="s">
        <v>178</v>
      </c>
      <c r="AW966" s="13" t="s">
        <v>40</v>
      </c>
      <c r="AX966" s="13" t="s">
        <v>92</v>
      </c>
      <c r="AY966" s="173" t="s">
        <v>171</v>
      </c>
    </row>
    <row r="967" spans="2:65" s="1" customFormat="1" ht="33" customHeight="1">
      <c r="B967" s="33"/>
      <c r="C967" s="137" t="s">
        <v>547</v>
      </c>
      <c r="D967" s="137" t="s">
        <v>173</v>
      </c>
      <c r="E967" s="138" t="s">
        <v>1400</v>
      </c>
      <c r="F967" s="139" t="s">
        <v>1401</v>
      </c>
      <c r="G967" s="140" t="s">
        <v>176</v>
      </c>
      <c r="H967" s="141">
        <v>474</v>
      </c>
      <c r="I967" s="142"/>
      <c r="J967" s="143">
        <f>ROUND(I967*H967,2)</f>
        <v>0</v>
      </c>
      <c r="K967" s="139" t="s">
        <v>177</v>
      </c>
      <c r="L967" s="33"/>
      <c r="M967" s="144" t="s">
        <v>1</v>
      </c>
      <c r="N967" s="145" t="s">
        <v>50</v>
      </c>
      <c r="P967" s="146">
        <f>O967*H967</f>
        <v>0</v>
      </c>
      <c r="Q967" s="146">
        <v>0</v>
      </c>
      <c r="R967" s="146">
        <f>Q967*H967</f>
        <v>0</v>
      </c>
      <c r="S967" s="146">
        <v>0</v>
      </c>
      <c r="T967" s="147">
        <f>S967*H967</f>
        <v>0</v>
      </c>
      <c r="AR967" s="148" t="s">
        <v>178</v>
      </c>
      <c r="AT967" s="148" t="s">
        <v>173</v>
      </c>
      <c r="AU967" s="148" t="s">
        <v>98</v>
      </c>
      <c r="AY967" s="17" t="s">
        <v>171</v>
      </c>
      <c r="BE967" s="149">
        <f>IF(N967="základní",J967,0)</f>
        <v>0</v>
      </c>
      <c r="BF967" s="149">
        <f>IF(N967="snížená",J967,0)</f>
        <v>0</v>
      </c>
      <c r="BG967" s="149">
        <f>IF(N967="zákl. přenesená",J967,0)</f>
        <v>0</v>
      </c>
      <c r="BH967" s="149">
        <f>IF(N967="sníž. přenesená",J967,0)</f>
        <v>0</v>
      </c>
      <c r="BI967" s="149">
        <f>IF(N967="nulová",J967,0)</f>
        <v>0</v>
      </c>
      <c r="BJ967" s="17" t="s">
        <v>92</v>
      </c>
      <c r="BK967" s="149">
        <f>ROUND(I967*H967,2)</f>
        <v>0</v>
      </c>
      <c r="BL967" s="17" t="s">
        <v>178</v>
      </c>
      <c r="BM967" s="148" t="s">
        <v>1402</v>
      </c>
    </row>
    <row r="968" spans="2:65" s="1" customFormat="1" ht="28.8">
      <c r="B968" s="33"/>
      <c r="D968" s="150" t="s">
        <v>180</v>
      </c>
      <c r="F968" s="151" t="s">
        <v>1403</v>
      </c>
      <c r="I968" s="152"/>
      <c r="L968" s="33"/>
      <c r="M968" s="153"/>
      <c r="T968" s="57"/>
      <c r="AT968" s="17" t="s">
        <v>180</v>
      </c>
      <c r="AU968" s="17" t="s">
        <v>98</v>
      </c>
    </row>
    <row r="969" spans="2:65" s="14" customFormat="1">
      <c r="B969" s="182"/>
      <c r="D969" s="150" t="s">
        <v>182</v>
      </c>
      <c r="E969" s="183" t="s">
        <v>1</v>
      </c>
      <c r="F969" s="184" t="s">
        <v>733</v>
      </c>
      <c r="H969" s="183" t="s">
        <v>1</v>
      </c>
      <c r="I969" s="185"/>
      <c r="L969" s="182"/>
      <c r="M969" s="186"/>
      <c r="T969" s="187"/>
      <c r="AT969" s="183" t="s">
        <v>182</v>
      </c>
      <c r="AU969" s="183" t="s">
        <v>98</v>
      </c>
      <c r="AV969" s="14" t="s">
        <v>92</v>
      </c>
      <c r="AW969" s="14" t="s">
        <v>40</v>
      </c>
      <c r="AX969" s="14" t="s">
        <v>85</v>
      </c>
      <c r="AY969" s="183" t="s">
        <v>171</v>
      </c>
    </row>
    <row r="970" spans="2:65" s="12" customFormat="1">
      <c r="B970" s="154"/>
      <c r="D970" s="150" t="s">
        <v>182</v>
      </c>
      <c r="E970" s="155" t="s">
        <v>1</v>
      </c>
      <c r="F970" s="156" t="s">
        <v>760</v>
      </c>
      <c r="H970" s="157">
        <v>474</v>
      </c>
      <c r="I970" s="158"/>
      <c r="L970" s="154"/>
      <c r="M970" s="159"/>
      <c r="T970" s="160"/>
      <c r="AT970" s="155" t="s">
        <v>182</v>
      </c>
      <c r="AU970" s="155" t="s">
        <v>98</v>
      </c>
      <c r="AV970" s="12" t="s">
        <v>98</v>
      </c>
      <c r="AW970" s="12" t="s">
        <v>40</v>
      </c>
      <c r="AX970" s="12" t="s">
        <v>85</v>
      </c>
      <c r="AY970" s="155" t="s">
        <v>171</v>
      </c>
    </row>
    <row r="971" spans="2:65" s="13" customFormat="1">
      <c r="B971" s="172"/>
      <c r="D971" s="150" t="s">
        <v>182</v>
      </c>
      <c r="E971" s="173" t="s">
        <v>1</v>
      </c>
      <c r="F971" s="174" t="s">
        <v>546</v>
      </c>
      <c r="H971" s="175">
        <v>474</v>
      </c>
      <c r="I971" s="176"/>
      <c r="L971" s="172"/>
      <c r="M971" s="177"/>
      <c r="T971" s="178"/>
      <c r="AT971" s="173" t="s">
        <v>182</v>
      </c>
      <c r="AU971" s="173" t="s">
        <v>98</v>
      </c>
      <c r="AV971" s="13" t="s">
        <v>178</v>
      </c>
      <c r="AW971" s="13" t="s">
        <v>40</v>
      </c>
      <c r="AX971" s="13" t="s">
        <v>92</v>
      </c>
      <c r="AY971" s="173" t="s">
        <v>171</v>
      </c>
    </row>
    <row r="972" spans="2:65" s="1" customFormat="1" ht="24.15" customHeight="1">
      <c r="B972" s="33"/>
      <c r="C972" s="137" t="s">
        <v>553</v>
      </c>
      <c r="D972" s="137" t="s">
        <v>173</v>
      </c>
      <c r="E972" s="138" t="s">
        <v>1404</v>
      </c>
      <c r="F972" s="139" t="s">
        <v>1405</v>
      </c>
      <c r="G972" s="140" t="s">
        <v>176</v>
      </c>
      <c r="H972" s="141">
        <v>284.3</v>
      </c>
      <c r="I972" s="142"/>
      <c r="J972" s="143">
        <f>ROUND(I972*H972,2)</f>
        <v>0</v>
      </c>
      <c r="K972" s="139" t="s">
        <v>177</v>
      </c>
      <c r="L972" s="33"/>
      <c r="M972" s="144" t="s">
        <v>1</v>
      </c>
      <c r="N972" s="145" t="s">
        <v>50</v>
      </c>
      <c r="P972" s="146">
        <f>O972*H972</f>
        <v>0</v>
      </c>
      <c r="Q972" s="146">
        <v>0</v>
      </c>
      <c r="R972" s="146">
        <f>Q972*H972</f>
        <v>0</v>
      </c>
      <c r="S972" s="146">
        <v>0</v>
      </c>
      <c r="T972" s="147">
        <f>S972*H972</f>
        <v>0</v>
      </c>
      <c r="AR972" s="148" t="s">
        <v>178</v>
      </c>
      <c r="AT972" s="148" t="s">
        <v>173</v>
      </c>
      <c r="AU972" s="148" t="s">
        <v>98</v>
      </c>
      <c r="AY972" s="17" t="s">
        <v>171</v>
      </c>
      <c r="BE972" s="149">
        <f>IF(N972="základní",J972,0)</f>
        <v>0</v>
      </c>
      <c r="BF972" s="149">
        <f>IF(N972="snížená",J972,0)</f>
        <v>0</v>
      </c>
      <c r="BG972" s="149">
        <f>IF(N972="zákl. přenesená",J972,0)</f>
        <v>0</v>
      </c>
      <c r="BH972" s="149">
        <f>IF(N972="sníž. přenesená",J972,0)</f>
        <v>0</v>
      </c>
      <c r="BI972" s="149">
        <f>IF(N972="nulová",J972,0)</f>
        <v>0</v>
      </c>
      <c r="BJ972" s="17" t="s">
        <v>92</v>
      </c>
      <c r="BK972" s="149">
        <f>ROUND(I972*H972,2)</f>
        <v>0</v>
      </c>
      <c r="BL972" s="17" t="s">
        <v>178</v>
      </c>
      <c r="BM972" s="148" t="s">
        <v>1406</v>
      </c>
    </row>
    <row r="973" spans="2:65" s="1" customFormat="1" ht="19.2">
      <c r="B973" s="33"/>
      <c r="D973" s="150" t="s">
        <v>180</v>
      </c>
      <c r="F973" s="151" t="s">
        <v>1407</v>
      </c>
      <c r="I973" s="152"/>
      <c r="L973" s="33"/>
      <c r="M973" s="153"/>
      <c r="T973" s="57"/>
      <c r="AT973" s="17" t="s">
        <v>180</v>
      </c>
      <c r="AU973" s="17" t="s">
        <v>98</v>
      </c>
    </row>
    <row r="974" spans="2:65" s="14" customFormat="1">
      <c r="B974" s="182"/>
      <c r="D974" s="150" t="s">
        <v>182</v>
      </c>
      <c r="E974" s="183" t="s">
        <v>1</v>
      </c>
      <c r="F974" s="184" t="s">
        <v>733</v>
      </c>
      <c r="H974" s="183" t="s">
        <v>1</v>
      </c>
      <c r="I974" s="185"/>
      <c r="L974" s="182"/>
      <c r="M974" s="186"/>
      <c r="T974" s="187"/>
      <c r="AT974" s="183" t="s">
        <v>182</v>
      </c>
      <c r="AU974" s="183" t="s">
        <v>98</v>
      </c>
      <c r="AV974" s="14" t="s">
        <v>92</v>
      </c>
      <c r="AW974" s="14" t="s">
        <v>40</v>
      </c>
      <c r="AX974" s="14" t="s">
        <v>85</v>
      </c>
      <c r="AY974" s="183" t="s">
        <v>171</v>
      </c>
    </row>
    <row r="975" spans="2:65" s="12" customFormat="1">
      <c r="B975" s="154"/>
      <c r="D975" s="150" t="s">
        <v>182</v>
      </c>
      <c r="E975" s="155" t="s">
        <v>1</v>
      </c>
      <c r="F975" s="156" t="s">
        <v>1398</v>
      </c>
      <c r="H975" s="157">
        <v>114.3</v>
      </c>
      <c r="I975" s="158"/>
      <c r="L975" s="154"/>
      <c r="M975" s="159"/>
      <c r="T975" s="160"/>
      <c r="AT975" s="155" t="s">
        <v>182</v>
      </c>
      <c r="AU975" s="155" t="s">
        <v>98</v>
      </c>
      <c r="AV975" s="12" t="s">
        <v>98</v>
      </c>
      <c r="AW975" s="12" t="s">
        <v>40</v>
      </c>
      <c r="AX975" s="12" t="s">
        <v>85</v>
      </c>
      <c r="AY975" s="155" t="s">
        <v>171</v>
      </c>
    </row>
    <row r="976" spans="2:65" s="12" customFormat="1">
      <c r="B976" s="154"/>
      <c r="D976" s="150" t="s">
        <v>182</v>
      </c>
      <c r="E976" s="155" t="s">
        <v>1</v>
      </c>
      <c r="F976" s="156" t="s">
        <v>1399</v>
      </c>
      <c r="H976" s="157">
        <v>170</v>
      </c>
      <c r="I976" s="158"/>
      <c r="L976" s="154"/>
      <c r="M976" s="159"/>
      <c r="T976" s="160"/>
      <c r="AT976" s="155" t="s">
        <v>182</v>
      </c>
      <c r="AU976" s="155" t="s">
        <v>98</v>
      </c>
      <c r="AV976" s="12" t="s">
        <v>98</v>
      </c>
      <c r="AW976" s="12" t="s">
        <v>40</v>
      </c>
      <c r="AX976" s="12" t="s">
        <v>85</v>
      </c>
      <c r="AY976" s="155" t="s">
        <v>171</v>
      </c>
    </row>
    <row r="977" spans="2:65" s="13" customFormat="1">
      <c r="B977" s="172"/>
      <c r="D977" s="150" t="s">
        <v>182</v>
      </c>
      <c r="E977" s="173" t="s">
        <v>1</v>
      </c>
      <c r="F977" s="174" t="s">
        <v>546</v>
      </c>
      <c r="H977" s="175">
        <v>284.3</v>
      </c>
      <c r="I977" s="176"/>
      <c r="L977" s="172"/>
      <c r="M977" s="177"/>
      <c r="T977" s="178"/>
      <c r="AT977" s="173" t="s">
        <v>182</v>
      </c>
      <c r="AU977" s="173" t="s">
        <v>98</v>
      </c>
      <c r="AV977" s="13" t="s">
        <v>178</v>
      </c>
      <c r="AW977" s="13" t="s">
        <v>40</v>
      </c>
      <c r="AX977" s="13" t="s">
        <v>92</v>
      </c>
      <c r="AY977" s="173" t="s">
        <v>171</v>
      </c>
    </row>
    <row r="978" spans="2:65" s="1" customFormat="1" ht="21.75" customHeight="1">
      <c r="B978" s="33"/>
      <c r="C978" s="137" t="s">
        <v>558</v>
      </c>
      <c r="D978" s="137" t="s">
        <v>173</v>
      </c>
      <c r="E978" s="138" t="s">
        <v>1408</v>
      </c>
      <c r="F978" s="139" t="s">
        <v>1409</v>
      </c>
      <c r="G978" s="140" t="s">
        <v>176</v>
      </c>
      <c r="H978" s="141">
        <v>474</v>
      </c>
      <c r="I978" s="142"/>
      <c r="J978" s="143">
        <f>ROUND(I978*H978,2)</f>
        <v>0</v>
      </c>
      <c r="K978" s="139" t="s">
        <v>177</v>
      </c>
      <c r="L978" s="33"/>
      <c r="M978" s="144" t="s">
        <v>1</v>
      </c>
      <c r="N978" s="145" t="s">
        <v>50</v>
      </c>
      <c r="P978" s="146">
        <f>O978*H978</f>
        <v>0</v>
      </c>
      <c r="Q978" s="146">
        <v>0</v>
      </c>
      <c r="R978" s="146">
        <f>Q978*H978</f>
        <v>0</v>
      </c>
      <c r="S978" s="146">
        <v>0</v>
      </c>
      <c r="T978" s="147">
        <f>S978*H978</f>
        <v>0</v>
      </c>
      <c r="AR978" s="148" t="s">
        <v>178</v>
      </c>
      <c r="AT978" s="148" t="s">
        <v>173</v>
      </c>
      <c r="AU978" s="148" t="s">
        <v>98</v>
      </c>
      <c r="AY978" s="17" t="s">
        <v>171</v>
      </c>
      <c r="BE978" s="149">
        <f>IF(N978="základní",J978,0)</f>
        <v>0</v>
      </c>
      <c r="BF978" s="149">
        <f>IF(N978="snížená",J978,0)</f>
        <v>0</v>
      </c>
      <c r="BG978" s="149">
        <f>IF(N978="zákl. přenesená",J978,0)</f>
        <v>0</v>
      </c>
      <c r="BH978" s="149">
        <f>IF(N978="sníž. přenesená",J978,0)</f>
        <v>0</v>
      </c>
      <c r="BI978" s="149">
        <f>IF(N978="nulová",J978,0)</f>
        <v>0</v>
      </c>
      <c r="BJ978" s="17" t="s">
        <v>92</v>
      </c>
      <c r="BK978" s="149">
        <f>ROUND(I978*H978,2)</f>
        <v>0</v>
      </c>
      <c r="BL978" s="17" t="s">
        <v>178</v>
      </c>
      <c r="BM978" s="148" t="s">
        <v>1410</v>
      </c>
    </row>
    <row r="979" spans="2:65" s="1" customFormat="1" ht="19.2">
      <c r="B979" s="33"/>
      <c r="D979" s="150" t="s">
        <v>180</v>
      </c>
      <c r="F979" s="151" t="s">
        <v>1411</v>
      </c>
      <c r="I979" s="152"/>
      <c r="L979" s="33"/>
      <c r="M979" s="153"/>
      <c r="T979" s="57"/>
      <c r="AT979" s="17" t="s">
        <v>180</v>
      </c>
      <c r="AU979" s="17" t="s">
        <v>98</v>
      </c>
    </row>
    <row r="980" spans="2:65" s="14" customFormat="1">
      <c r="B980" s="182"/>
      <c r="D980" s="150" t="s">
        <v>182</v>
      </c>
      <c r="E980" s="183" t="s">
        <v>1</v>
      </c>
      <c r="F980" s="184" t="s">
        <v>733</v>
      </c>
      <c r="H980" s="183" t="s">
        <v>1</v>
      </c>
      <c r="I980" s="185"/>
      <c r="L980" s="182"/>
      <c r="M980" s="186"/>
      <c r="T980" s="187"/>
      <c r="AT980" s="183" t="s">
        <v>182</v>
      </c>
      <c r="AU980" s="183" t="s">
        <v>98</v>
      </c>
      <c r="AV980" s="14" t="s">
        <v>92</v>
      </c>
      <c r="AW980" s="14" t="s">
        <v>40</v>
      </c>
      <c r="AX980" s="14" t="s">
        <v>85</v>
      </c>
      <c r="AY980" s="183" t="s">
        <v>171</v>
      </c>
    </row>
    <row r="981" spans="2:65" s="12" customFormat="1">
      <c r="B981" s="154"/>
      <c r="D981" s="150" t="s">
        <v>182</v>
      </c>
      <c r="E981" s="155" t="s">
        <v>1</v>
      </c>
      <c r="F981" s="156" t="s">
        <v>760</v>
      </c>
      <c r="H981" s="157">
        <v>474</v>
      </c>
      <c r="I981" s="158"/>
      <c r="L981" s="154"/>
      <c r="M981" s="159"/>
      <c r="T981" s="160"/>
      <c r="AT981" s="155" t="s">
        <v>182</v>
      </c>
      <c r="AU981" s="155" t="s">
        <v>98</v>
      </c>
      <c r="AV981" s="12" t="s">
        <v>98</v>
      </c>
      <c r="AW981" s="12" t="s">
        <v>40</v>
      </c>
      <c r="AX981" s="12" t="s">
        <v>85</v>
      </c>
      <c r="AY981" s="155" t="s">
        <v>171</v>
      </c>
    </row>
    <row r="982" spans="2:65" s="13" customFormat="1">
      <c r="B982" s="172"/>
      <c r="D982" s="150" t="s">
        <v>182</v>
      </c>
      <c r="E982" s="173" t="s">
        <v>1</v>
      </c>
      <c r="F982" s="174" t="s">
        <v>546</v>
      </c>
      <c r="H982" s="175">
        <v>474</v>
      </c>
      <c r="I982" s="176"/>
      <c r="L982" s="172"/>
      <c r="M982" s="177"/>
      <c r="T982" s="178"/>
      <c r="AT982" s="173" t="s">
        <v>182</v>
      </c>
      <c r="AU982" s="173" t="s">
        <v>98</v>
      </c>
      <c r="AV982" s="13" t="s">
        <v>178</v>
      </c>
      <c r="AW982" s="13" t="s">
        <v>40</v>
      </c>
      <c r="AX982" s="13" t="s">
        <v>92</v>
      </c>
      <c r="AY982" s="173" t="s">
        <v>171</v>
      </c>
    </row>
    <row r="983" spans="2:65" s="1" customFormat="1" ht="33" customHeight="1">
      <c r="B983" s="33"/>
      <c r="C983" s="137" t="s">
        <v>564</v>
      </c>
      <c r="D983" s="137" t="s">
        <v>173</v>
      </c>
      <c r="E983" s="138" t="s">
        <v>1412</v>
      </c>
      <c r="F983" s="139" t="s">
        <v>1413</v>
      </c>
      <c r="G983" s="140" t="s">
        <v>176</v>
      </c>
      <c r="H983" s="141">
        <v>474</v>
      </c>
      <c r="I983" s="142"/>
      <c r="J983" s="143">
        <f>ROUND(I983*H983,2)</f>
        <v>0</v>
      </c>
      <c r="K983" s="139" t="s">
        <v>177</v>
      </c>
      <c r="L983" s="33"/>
      <c r="M983" s="144" t="s">
        <v>1</v>
      </c>
      <c r="N983" s="145" t="s">
        <v>50</v>
      </c>
      <c r="P983" s="146">
        <f>O983*H983</f>
        <v>0</v>
      </c>
      <c r="Q983" s="146">
        <v>0</v>
      </c>
      <c r="R983" s="146">
        <f>Q983*H983</f>
        <v>0</v>
      </c>
      <c r="S983" s="146">
        <v>0</v>
      </c>
      <c r="T983" s="147">
        <f>S983*H983</f>
        <v>0</v>
      </c>
      <c r="AR983" s="148" t="s">
        <v>178</v>
      </c>
      <c r="AT983" s="148" t="s">
        <v>173</v>
      </c>
      <c r="AU983" s="148" t="s">
        <v>98</v>
      </c>
      <c r="AY983" s="17" t="s">
        <v>171</v>
      </c>
      <c r="BE983" s="149">
        <f>IF(N983="základní",J983,0)</f>
        <v>0</v>
      </c>
      <c r="BF983" s="149">
        <f>IF(N983="snížená",J983,0)</f>
        <v>0</v>
      </c>
      <c r="BG983" s="149">
        <f>IF(N983="zákl. přenesená",J983,0)</f>
        <v>0</v>
      </c>
      <c r="BH983" s="149">
        <f>IF(N983="sníž. přenesená",J983,0)</f>
        <v>0</v>
      </c>
      <c r="BI983" s="149">
        <f>IF(N983="nulová",J983,0)</f>
        <v>0</v>
      </c>
      <c r="BJ983" s="17" t="s">
        <v>92</v>
      </c>
      <c r="BK983" s="149">
        <f>ROUND(I983*H983,2)</f>
        <v>0</v>
      </c>
      <c r="BL983" s="17" t="s">
        <v>178</v>
      </c>
      <c r="BM983" s="148" t="s">
        <v>1414</v>
      </c>
    </row>
    <row r="984" spans="2:65" s="1" customFormat="1" ht="28.8">
      <c r="B984" s="33"/>
      <c r="D984" s="150" t="s">
        <v>180</v>
      </c>
      <c r="F984" s="151" t="s">
        <v>1415</v>
      </c>
      <c r="I984" s="152"/>
      <c r="L984" s="33"/>
      <c r="M984" s="153"/>
      <c r="T984" s="57"/>
      <c r="AT984" s="17" t="s">
        <v>180</v>
      </c>
      <c r="AU984" s="17" t="s">
        <v>98</v>
      </c>
    </row>
    <row r="985" spans="2:65" s="14" customFormat="1">
      <c r="B985" s="182"/>
      <c r="D985" s="150" t="s">
        <v>182</v>
      </c>
      <c r="E985" s="183" t="s">
        <v>1</v>
      </c>
      <c r="F985" s="184" t="s">
        <v>733</v>
      </c>
      <c r="H985" s="183" t="s">
        <v>1</v>
      </c>
      <c r="I985" s="185"/>
      <c r="L985" s="182"/>
      <c r="M985" s="186"/>
      <c r="T985" s="187"/>
      <c r="AT985" s="183" t="s">
        <v>182</v>
      </c>
      <c r="AU985" s="183" t="s">
        <v>98</v>
      </c>
      <c r="AV985" s="14" t="s">
        <v>92</v>
      </c>
      <c r="AW985" s="14" t="s">
        <v>40</v>
      </c>
      <c r="AX985" s="14" t="s">
        <v>85</v>
      </c>
      <c r="AY985" s="183" t="s">
        <v>171</v>
      </c>
    </row>
    <row r="986" spans="2:65" s="12" customFormat="1">
      <c r="B986" s="154"/>
      <c r="D986" s="150" t="s">
        <v>182</v>
      </c>
      <c r="E986" s="155" t="s">
        <v>1</v>
      </c>
      <c r="F986" s="156" t="s">
        <v>760</v>
      </c>
      <c r="H986" s="157">
        <v>474</v>
      </c>
      <c r="I986" s="158"/>
      <c r="L986" s="154"/>
      <c r="M986" s="159"/>
      <c r="T986" s="160"/>
      <c r="AT986" s="155" t="s">
        <v>182</v>
      </c>
      <c r="AU986" s="155" t="s">
        <v>98</v>
      </c>
      <c r="AV986" s="12" t="s">
        <v>98</v>
      </c>
      <c r="AW986" s="12" t="s">
        <v>40</v>
      </c>
      <c r="AX986" s="12" t="s">
        <v>85</v>
      </c>
      <c r="AY986" s="155" t="s">
        <v>171</v>
      </c>
    </row>
    <row r="987" spans="2:65" s="13" customFormat="1">
      <c r="B987" s="172"/>
      <c r="D987" s="150" t="s">
        <v>182</v>
      </c>
      <c r="E987" s="173" t="s">
        <v>1</v>
      </c>
      <c r="F987" s="174" t="s">
        <v>546</v>
      </c>
      <c r="H987" s="175">
        <v>474</v>
      </c>
      <c r="I987" s="176"/>
      <c r="L987" s="172"/>
      <c r="M987" s="177"/>
      <c r="T987" s="178"/>
      <c r="AT987" s="173" t="s">
        <v>182</v>
      </c>
      <c r="AU987" s="173" t="s">
        <v>98</v>
      </c>
      <c r="AV987" s="13" t="s">
        <v>178</v>
      </c>
      <c r="AW987" s="13" t="s">
        <v>40</v>
      </c>
      <c r="AX987" s="13" t="s">
        <v>92</v>
      </c>
      <c r="AY987" s="173" t="s">
        <v>171</v>
      </c>
    </row>
    <row r="988" spans="2:65" s="1" customFormat="1" ht="33" customHeight="1">
      <c r="B988" s="33"/>
      <c r="C988" s="137" t="s">
        <v>569</v>
      </c>
      <c r="D988" s="137" t="s">
        <v>173</v>
      </c>
      <c r="E988" s="138" t="s">
        <v>1416</v>
      </c>
      <c r="F988" s="139" t="s">
        <v>1417</v>
      </c>
      <c r="G988" s="140" t="s">
        <v>176</v>
      </c>
      <c r="H988" s="141">
        <v>284.3</v>
      </c>
      <c r="I988" s="142"/>
      <c r="J988" s="143">
        <f>ROUND(I988*H988,2)</f>
        <v>0</v>
      </c>
      <c r="K988" s="139" t="s">
        <v>177</v>
      </c>
      <c r="L988" s="33"/>
      <c r="M988" s="144" t="s">
        <v>1</v>
      </c>
      <c r="N988" s="145" t="s">
        <v>50</v>
      </c>
      <c r="P988" s="146">
        <f>O988*H988</f>
        <v>0</v>
      </c>
      <c r="Q988" s="146">
        <v>0</v>
      </c>
      <c r="R988" s="146">
        <f>Q988*H988</f>
        <v>0</v>
      </c>
      <c r="S988" s="146">
        <v>0</v>
      </c>
      <c r="T988" s="147">
        <f>S988*H988</f>
        <v>0</v>
      </c>
      <c r="AR988" s="148" t="s">
        <v>178</v>
      </c>
      <c r="AT988" s="148" t="s">
        <v>173</v>
      </c>
      <c r="AU988" s="148" t="s">
        <v>98</v>
      </c>
      <c r="AY988" s="17" t="s">
        <v>171</v>
      </c>
      <c r="BE988" s="149">
        <f>IF(N988="základní",J988,0)</f>
        <v>0</v>
      </c>
      <c r="BF988" s="149">
        <f>IF(N988="snížená",J988,0)</f>
        <v>0</v>
      </c>
      <c r="BG988" s="149">
        <f>IF(N988="zákl. přenesená",J988,0)</f>
        <v>0</v>
      </c>
      <c r="BH988" s="149">
        <f>IF(N988="sníž. přenesená",J988,0)</f>
        <v>0</v>
      </c>
      <c r="BI988" s="149">
        <f>IF(N988="nulová",J988,0)</f>
        <v>0</v>
      </c>
      <c r="BJ988" s="17" t="s">
        <v>92</v>
      </c>
      <c r="BK988" s="149">
        <f>ROUND(I988*H988,2)</f>
        <v>0</v>
      </c>
      <c r="BL988" s="17" t="s">
        <v>178</v>
      </c>
      <c r="BM988" s="148" t="s">
        <v>1418</v>
      </c>
    </row>
    <row r="989" spans="2:65" s="1" customFormat="1" ht="28.8">
      <c r="B989" s="33"/>
      <c r="D989" s="150" t="s">
        <v>180</v>
      </c>
      <c r="F989" s="151" t="s">
        <v>1419</v>
      </c>
      <c r="I989" s="152"/>
      <c r="L989" s="33"/>
      <c r="M989" s="153"/>
      <c r="T989" s="57"/>
      <c r="AT989" s="17" t="s">
        <v>180</v>
      </c>
      <c r="AU989" s="17" t="s">
        <v>98</v>
      </c>
    </row>
    <row r="990" spans="2:65" s="14" customFormat="1">
      <c r="B990" s="182"/>
      <c r="D990" s="150" t="s">
        <v>182</v>
      </c>
      <c r="E990" s="183" t="s">
        <v>1</v>
      </c>
      <c r="F990" s="184" t="s">
        <v>733</v>
      </c>
      <c r="H990" s="183" t="s">
        <v>1</v>
      </c>
      <c r="I990" s="185"/>
      <c r="L990" s="182"/>
      <c r="M990" s="186"/>
      <c r="T990" s="187"/>
      <c r="AT990" s="183" t="s">
        <v>182</v>
      </c>
      <c r="AU990" s="183" t="s">
        <v>98</v>
      </c>
      <c r="AV990" s="14" t="s">
        <v>92</v>
      </c>
      <c r="AW990" s="14" t="s">
        <v>40</v>
      </c>
      <c r="AX990" s="14" t="s">
        <v>85</v>
      </c>
      <c r="AY990" s="183" t="s">
        <v>171</v>
      </c>
    </row>
    <row r="991" spans="2:65" s="12" customFormat="1">
      <c r="B991" s="154"/>
      <c r="D991" s="150" t="s">
        <v>182</v>
      </c>
      <c r="E991" s="155" t="s">
        <v>1</v>
      </c>
      <c r="F991" s="156" t="s">
        <v>1398</v>
      </c>
      <c r="H991" s="157">
        <v>114.3</v>
      </c>
      <c r="I991" s="158"/>
      <c r="L991" s="154"/>
      <c r="M991" s="159"/>
      <c r="T991" s="160"/>
      <c r="AT991" s="155" t="s">
        <v>182</v>
      </c>
      <c r="AU991" s="155" t="s">
        <v>98</v>
      </c>
      <c r="AV991" s="12" t="s">
        <v>98</v>
      </c>
      <c r="AW991" s="12" t="s">
        <v>40</v>
      </c>
      <c r="AX991" s="12" t="s">
        <v>85</v>
      </c>
      <c r="AY991" s="155" t="s">
        <v>171</v>
      </c>
    </row>
    <row r="992" spans="2:65" s="12" customFormat="1">
      <c r="B992" s="154"/>
      <c r="D992" s="150" t="s">
        <v>182</v>
      </c>
      <c r="E992" s="155" t="s">
        <v>1</v>
      </c>
      <c r="F992" s="156" t="s">
        <v>1399</v>
      </c>
      <c r="H992" s="157">
        <v>170</v>
      </c>
      <c r="I992" s="158"/>
      <c r="L992" s="154"/>
      <c r="M992" s="159"/>
      <c r="T992" s="160"/>
      <c r="AT992" s="155" t="s">
        <v>182</v>
      </c>
      <c r="AU992" s="155" t="s">
        <v>98</v>
      </c>
      <c r="AV992" s="12" t="s">
        <v>98</v>
      </c>
      <c r="AW992" s="12" t="s">
        <v>40</v>
      </c>
      <c r="AX992" s="12" t="s">
        <v>85</v>
      </c>
      <c r="AY992" s="155" t="s">
        <v>171</v>
      </c>
    </row>
    <row r="993" spans="2:65" s="13" customFormat="1">
      <c r="B993" s="172"/>
      <c r="D993" s="150" t="s">
        <v>182</v>
      </c>
      <c r="E993" s="173" t="s">
        <v>1</v>
      </c>
      <c r="F993" s="174" t="s">
        <v>546</v>
      </c>
      <c r="H993" s="175">
        <v>284.3</v>
      </c>
      <c r="I993" s="176"/>
      <c r="L993" s="172"/>
      <c r="M993" s="177"/>
      <c r="T993" s="178"/>
      <c r="AT993" s="173" t="s">
        <v>182</v>
      </c>
      <c r="AU993" s="173" t="s">
        <v>98</v>
      </c>
      <c r="AV993" s="13" t="s">
        <v>178</v>
      </c>
      <c r="AW993" s="13" t="s">
        <v>40</v>
      </c>
      <c r="AX993" s="13" t="s">
        <v>92</v>
      </c>
      <c r="AY993" s="173" t="s">
        <v>171</v>
      </c>
    </row>
    <row r="994" spans="2:65" s="1" customFormat="1" ht="16.5" customHeight="1">
      <c r="B994" s="33"/>
      <c r="C994" s="137" t="s">
        <v>576</v>
      </c>
      <c r="D994" s="137" t="s">
        <v>173</v>
      </c>
      <c r="E994" s="138" t="s">
        <v>1420</v>
      </c>
      <c r="F994" s="139" t="s">
        <v>1421</v>
      </c>
      <c r="G994" s="140" t="s">
        <v>176</v>
      </c>
      <c r="H994" s="141">
        <v>4</v>
      </c>
      <c r="I994" s="142"/>
      <c r="J994" s="143">
        <f>ROUND(I994*H994,2)</f>
        <v>0</v>
      </c>
      <c r="K994" s="139" t="s">
        <v>1</v>
      </c>
      <c r="L994" s="33"/>
      <c r="M994" s="144" t="s">
        <v>1</v>
      </c>
      <c r="N994" s="145" t="s">
        <v>50</v>
      </c>
      <c r="P994" s="146">
        <f>O994*H994</f>
        <v>0</v>
      </c>
      <c r="Q994" s="146">
        <v>0</v>
      </c>
      <c r="R994" s="146">
        <f>Q994*H994</f>
        <v>0</v>
      </c>
      <c r="S994" s="146">
        <v>0</v>
      </c>
      <c r="T994" s="147">
        <f>S994*H994</f>
        <v>0</v>
      </c>
      <c r="AR994" s="148" t="s">
        <v>178</v>
      </c>
      <c r="AT994" s="148" t="s">
        <v>173</v>
      </c>
      <c r="AU994" s="148" t="s">
        <v>98</v>
      </c>
      <c r="AY994" s="17" t="s">
        <v>171</v>
      </c>
      <c r="BE994" s="149">
        <f>IF(N994="základní",J994,0)</f>
        <v>0</v>
      </c>
      <c r="BF994" s="149">
        <f>IF(N994="snížená",J994,0)</f>
        <v>0</v>
      </c>
      <c r="BG994" s="149">
        <f>IF(N994="zákl. přenesená",J994,0)</f>
        <v>0</v>
      </c>
      <c r="BH994" s="149">
        <f>IF(N994="sníž. přenesená",J994,0)</f>
        <v>0</v>
      </c>
      <c r="BI994" s="149">
        <f>IF(N994="nulová",J994,0)</f>
        <v>0</v>
      </c>
      <c r="BJ994" s="17" t="s">
        <v>92</v>
      </c>
      <c r="BK994" s="149">
        <f>ROUND(I994*H994,2)</f>
        <v>0</v>
      </c>
      <c r="BL994" s="17" t="s">
        <v>178</v>
      </c>
      <c r="BM994" s="148" t="s">
        <v>1422</v>
      </c>
    </row>
    <row r="995" spans="2:65" s="1" customFormat="1">
      <c r="B995" s="33"/>
      <c r="D995" s="150" t="s">
        <v>180</v>
      </c>
      <c r="F995" s="151" t="s">
        <v>1423</v>
      </c>
      <c r="I995" s="152"/>
      <c r="L995" s="33"/>
      <c r="M995" s="153"/>
      <c r="T995" s="57"/>
      <c r="AT995" s="17" t="s">
        <v>180</v>
      </c>
      <c r="AU995" s="17" t="s">
        <v>98</v>
      </c>
    </row>
    <row r="996" spans="2:65" s="14" customFormat="1">
      <c r="B996" s="182"/>
      <c r="D996" s="150" t="s">
        <v>182</v>
      </c>
      <c r="E996" s="183" t="s">
        <v>1</v>
      </c>
      <c r="F996" s="184" t="s">
        <v>733</v>
      </c>
      <c r="H996" s="183" t="s">
        <v>1</v>
      </c>
      <c r="I996" s="185"/>
      <c r="L996" s="182"/>
      <c r="M996" s="186"/>
      <c r="T996" s="187"/>
      <c r="AT996" s="183" t="s">
        <v>182</v>
      </c>
      <c r="AU996" s="183" t="s">
        <v>98</v>
      </c>
      <c r="AV996" s="14" t="s">
        <v>92</v>
      </c>
      <c r="AW996" s="14" t="s">
        <v>40</v>
      </c>
      <c r="AX996" s="14" t="s">
        <v>85</v>
      </c>
      <c r="AY996" s="183" t="s">
        <v>171</v>
      </c>
    </row>
    <row r="997" spans="2:65" s="12" customFormat="1">
      <c r="B997" s="154"/>
      <c r="D997" s="150" t="s">
        <v>182</v>
      </c>
      <c r="E997" s="155" t="s">
        <v>1</v>
      </c>
      <c r="F997" s="156" t="s">
        <v>768</v>
      </c>
      <c r="H997" s="157">
        <v>4</v>
      </c>
      <c r="I997" s="158"/>
      <c r="L997" s="154"/>
      <c r="M997" s="159"/>
      <c r="T997" s="160"/>
      <c r="AT997" s="155" t="s">
        <v>182</v>
      </c>
      <c r="AU997" s="155" t="s">
        <v>98</v>
      </c>
      <c r="AV997" s="12" t="s">
        <v>98</v>
      </c>
      <c r="AW997" s="12" t="s">
        <v>40</v>
      </c>
      <c r="AX997" s="12" t="s">
        <v>85</v>
      </c>
      <c r="AY997" s="155" t="s">
        <v>171</v>
      </c>
    </row>
    <row r="998" spans="2:65" s="13" customFormat="1">
      <c r="B998" s="172"/>
      <c r="D998" s="150" t="s">
        <v>182</v>
      </c>
      <c r="E998" s="173" t="s">
        <v>1</v>
      </c>
      <c r="F998" s="174" t="s">
        <v>546</v>
      </c>
      <c r="H998" s="175">
        <v>4</v>
      </c>
      <c r="I998" s="176"/>
      <c r="L998" s="172"/>
      <c r="M998" s="177"/>
      <c r="T998" s="178"/>
      <c r="AT998" s="173" t="s">
        <v>182</v>
      </c>
      <c r="AU998" s="173" t="s">
        <v>98</v>
      </c>
      <c r="AV998" s="13" t="s">
        <v>178</v>
      </c>
      <c r="AW998" s="13" t="s">
        <v>40</v>
      </c>
      <c r="AX998" s="13" t="s">
        <v>92</v>
      </c>
      <c r="AY998" s="173" t="s">
        <v>171</v>
      </c>
    </row>
    <row r="999" spans="2:65" s="11" customFormat="1" ht="22.8" customHeight="1">
      <c r="B999" s="125"/>
      <c r="D999" s="126" t="s">
        <v>84</v>
      </c>
      <c r="E999" s="135" t="s">
        <v>219</v>
      </c>
      <c r="F999" s="135" t="s">
        <v>371</v>
      </c>
      <c r="I999" s="128"/>
      <c r="J999" s="136">
        <f>BK999</f>
        <v>0</v>
      </c>
      <c r="L999" s="125"/>
      <c r="M999" s="130"/>
      <c r="P999" s="131">
        <f>SUM(P1000:P1521)</f>
        <v>0</v>
      </c>
      <c r="R999" s="131">
        <f>SUM(R1000:R1521)</f>
        <v>75.220935999999966</v>
      </c>
      <c r="T999" s="132">
        <f>SUM(T1000:T1521)</f>
        <v>38.27552</v>
      </c>
      <c r="AR999" s="126" t="s">
        <v>92</v>
      </c>
      <c r="AT999" s="133" t="s">
        <v>84</v>
      </c>
      <c r="AU999" s="133" t="s">
        <v>92</v>
      </c>
      <c r="AY999" s="126" t="s">
        <v>171</v>
      </c>
      <c r="BK999" s="134">
        <f>SUM(BK1000:BK1521)</f>
        <v>0</v>
      </c>
    </row>
    <row r="1000" spans="2:65" s="1" customFormat="1" ht="24.15" customHeight="1">
      <c r="B1000" s="33"/>
      <c r="C1000" s="137" t="s">
        <v>585</v>
      </c>
      <c r="D1000" s="137" t="s">
        <v>173</v>
      </c>
      <c r="E1000" s="138" t="s">
        <v>1424</v>
      </c>
      <c r="F1000" s="139" t="s">
        <v>1425</v>
      </c>
      <c r="G1000" s="140" t="s">
        <v>197</v>
      </c>
      <c r="H1000" s="141">
        <v>97</v>
      </c>
      <c r="I1000" s="142"/>
      <c r="J1000" s="143">
        <f>ROUND(I1000*H1000,2)</f>
        <v>0</v>
      </c>
      <c r="K1000" s="139" t="s">
        <v>177</v>
      </c>
      <c r="L1000" s="33"/>
      <c r="M1000" s="144" t="s">
        <v>1</v>
      </c>
      <c r="N1000" s="145" t="s">
        <v>50</v>
      </c>
      <c r="P1000" s="146">
        <f>O1000*H1000</f>
        <v>0</v>
      </c>
      <c r="Q1000" s="146">
        <v>0</v>
      </c>
      <c r="R1000" s="146">
        <f>Q1000*H1000</f>
        <v>0</v>
      </c>
      <c r="S1000" s="146">
        <v>6.5000000000000002E-2</v>
      </c>
      <c r="T1000" s="147">
        <f>S1000*H1000</f>
        <v>6.3050000000000006</v>
      </c>
      <c r="AR1000" s="148" t="s">
        <v>178</v>
      </c>
      <c r="AT1000" s="148" t="s">
        <v>173</v>
      </c>
      <c r="AU1000" s="148" t="s">
        <v>98</v>
      </c>
      <c r="AY1000" s="17" t="s">
        <v>171</v>
      </c>
      <c r="BE1000" s="149">
        <f>IF(N1000="základní",J1000,0)</f>
        <v>0</v>
      </c>
      <c r="BF1000" s="149">
        <f>IF(N1000="snížená",J1000,0)</f>
        <v>0</v>
      </c>
      <c r="BG1000" s="149">
        <f>IF(N1000="zákl. přenesená",J1000,0)</f>
        <v>0</v>
      </c>
      <c r="BH1000" s="149">
        <f>IF(N1000="sníž. přenesená",J1000,0)</f>
        <v>0</v>
      </c>
      <c r="BI1000" s="149">
        <f>IF(N1000="nulová",J1000,0)</f>
        <v>0</v>
      </c>
      <c r="BJ1000" s="17" t="s">
        <v>92</v>
      </c>
      <c r="BK1000" s="149">
        <f>ROUND(I1000*H1000,2)</f>
        <v>0</v>
      </c>
      <c r="BL1000" s="17" t="s">
        <v>178</v>
      </c>
      <c r="BM1000" s="148" t="s">
        <v>1426</v>
      </c>
    </row>
    <row r="1001" spans="2:65" s="1" customFormat="1" ht="19.2">
      <c r="B1001" s="33"/>
      <c r="D1001" s="150" t="s">
        <v>180</v>
      </c>
      <c r="F1001" s="151" t="s">
        <v>1427</v>
      </c>
      <c r="I1001" s="152"/>
      <c r="L1001" s="33"/>
      <c r="M1001" s="153"/>
      <c r="T1001" s="57"/>
      <c r="AT1001" s="17" t="s">
        <v>180</v>
      </c>
      <c r="AU1001" s="17" t="s">
        <v>98</v>
      </c>
    </row>
    <row r="1002" spans="2:65" s="14" customFormat="1">
      <c r="B1002" s="182"/>
      <c r="D1002" s="150" t="s">
        <v>182</v>
      </c>
      <c r="E1002" s="183" t="s">
        <v>1</v>
      </c>
      <c r="F1002" s="184" t="s">
        <v>733</v>
      </c>
      <c r="H1002" s="183" t="s">
        <v>1</v>
      </c>
      <c r="I1002" s="185"/>
      <c r="L1002" s="182"/>
      <c r="M1002" s="186"/>
      <c r="T1002" s="187"/>
      <c r="AT1002" s="183" t="s">
        <v>182</v>
      </c>
      <c r="AU1002" s="183" t="s">
        <v>98</v>
      </c>
      <c r="AV1002" s="14" t="s">
        <v>92</v>
      </c>
      <c r="AW1002" s="14" t="s">
        <v>40</v>
      </c>
      <c r="AX1002" s="14" t="s">
        <v>85</v>
      </c>
      <c r="AY1002" s="183" t="s">
        <v>171</v>
      </c>
    </row>
    <row r="1003" spans="2:65" s="12" customFormat="1">
      <c r="B1003" s="154"/>
      <c r="D1003" s="150" t="s">
        <v>182</v>
      </c>
      <c r="E1003" s="155" t="s">
        <v>1</v>
      </c>
      <c r="F1003" s="156" t="s">
        <v>1428</v>
      </c>
      <c r="H1003" s="157">
        <v>97</v>
      </c>
      <c r="I1003" s="158"/>
      <c r="L1003" s="154"/>
      <c r="M1003" s="159"/>
      <c r="T1003" s="160"/>
      <c r="AT1003" s="155" t="s">
        <v>182</v>
      </c>
      <c r="AU1003" s="155" t="s">
        <v>98</v>
      </c>
      <c r="AV1003" s="12" t="s">
        <v>98</v>
      </c>
      <c r="AW1003" s="12" t="s">
        <v>40</v>
      </c>
      <c r="AX1003" s="12" t="s">
        <v>85</v>
      </c>
      <c r="AY1003" s="155" t="s">
        <v>171</v>
      </c>
    </row>
    <row r="1004" spans="2:65" s="13" customFormat="1">
      <c r="B1004" s="172"/>
      <c r="D1004" s="150" t="s">
        <v>182</v>
      </c>
      <c r="E1004" s="173" t="s">
        <v>1</v>
      </c>
      <c r="F1004" s="174" t="s">
        <v>546</v>
      </c>
      <c r="H1004" s="175">
        <v>97</v>
      </c>
      <c r="I1004" s="176"/>
      <c r="L1004" s="172"/>
      <c r="M1004" s="177"/>
      <c r="T1004" s="178"/>
      <c r="AT1004" s="173" t="s">
        <v>182</v>
      </c>
      <c r="AU1004" s="173" t="s">
        <v>98</v>
      </c>
      <c r="AV1004" s="13" t="s">
        <v>178</v>
      </c>
      <c r="AW1004" s="13" t="s">
        <v>40</v>
      </c>
      <c r="AX1004" s="13" t="s">
        <v>92</v>
      </c>
      <c r="AY1004" s="173" t="s">
        <v>171</v>
      </c>
    </row>
    <row r="1005" spans="2:65" s="1" customFormat="1" ht="24.15" customHeight="1">
      <c r="B1005" s="33"/>
      <c r="C1005" s="137" t="s">
        <v>590</v>
      </c>
      <c r="D1005" s="137" t="s">
        <v>173</v>
      </c>
      <c r="E1005" s="138" t="s">
        <v>1429</v>
      </c>
      <c r="F1005" s="139" t="s">
        <v>1430</v>
      </c>
      <c r="G1005" s="140" t="s">
        <v>197</v>
      </c>
      <c r="H1005" s="141">
        <v>117</v>
      </c>
      <c r="I1005" s="142"/>
      <c r="J1005" s="143">
        <f>ROUND(I1005*H1005,2)</f>
        <v>0</v>
      </c>
      <c r="K1005" s="139" t="s">
        <v>177</v>
      </c>
      <c r="L1005" s="33"/>
      <c r="M1005" s="144" t="s">
        <v>1</v>
      </c>
      <c r="N1005" s="145" t="s">
        <v>50</v>
      </c>
      <c r="P1005" s="146">
        <f>O1005*H1005</f>
        <v>0</v>
      </c>
      <c r="Q1005" s="146">
        <v>0</v>
      </c>
      <c r="R1005" s="146">
        <f>Q1005*H1005</f>
        <v>0</v>
      </c>
      <c r="S1005" s="146">
        <v>0.155</v>
      </c>
      <c r="T1005" s="147">
        <f>S1005*H1005</f>
        <v>18.135000000000002</v>
      </c>
      <c r="AR1005" s="148" t="s">
        <v>178</v>
      </c>
      <c r="AT1005" s="148" t="s">
        <v>173</v>
      </c>
      <c r="AU1005" s="148" t="s">
        <v>98</v>
      </c>
      <c r="AY1005" s="17" t="s">
        <v>171</v>
      </c>
      <c r="BE1005" s="149">
        <f>IF(N1005="základní",J1005,0)</f>
        <v>0</v>
      </c>
      <c r="BF1005" s="149">
        <f>IF(N1005="snížená",J1005,0)</f>
        <v>0</v>
      </c>
      <c r="BG1005" s="149">
        <f>IF(N1005="zákl. přenesená",J1005,0)</f>
        <v>0</v>
      </c>
      <c r="BH1005" s="149">
        <f>IF(N1005="sníž. přenesená",J1005,0)</f>
        <v>0</v>
      </c>
      <c r="BI1005" s="149">
        <f>IF(N1005="nulová",J1005,0)</f>
        <v>0</v>
      </c>
      <c r="BJ1005" s="17" t="s">
        <v>92</v>
      </c>
      <c r="BK1005" s="149">
        <f>ROUND(I1005*H1005,2)</f>
        <v>0</v>
      </c>
      <c r="BL1005" s="17" t="s">
        <v>178</v>
      </c>
      <c r="BM1005" s="148" t="s">
        <v>1431</v>
      </c>
    </row>
    <row r="1006" spans="2:65" s="1" customFormat="1" ht="19.2">
      <c r="B1006" s="33"/>
      <c r="D1006" s="150" t="s">
        <v>180</v>
      </c>
      <c r="F1006" s="151" t="s">
        <v>1432</v>
      </c>
      <c r="I1006" s="152"/>
      <c r="L1006" s="33"/>
      <c r="M1006" s="153"/>
      <c r="T1006" s="57"/>
      <c r="AT1006" s="17" t="s">
        <v>180</v>
      </c>
      <c r="AU1006" s="17" t="s">
        <v>98</v>
      </c>
    </row>
    <row r="1007" spans="2:65" s="1" customFormat="1" ht="19.2">
      <c r="B1007" s="33"/>
      <c r="D1007" s="150" t="s">
        <v>188</v>
      </c>
      <c r="F1007" s="161" t="s">
        <v>1433</v>
      </c>
      <c r="I1007" s="152"/>
      <c r="L1007" s="33"/>
      <c r="M1007" s="153"/>
      <c r="T1007" s="57"/>
      <c r="AT1007" s="17" t="s">
        <v>188</v>
      </c>
      <c r="AU1007" s="17" t="s">
        <v>98</v>
      </c>
    </row>
    <row r="1008" spans="2:65" s="14" customFormat="1">
      <c r="B1008" s="182"/>
      <c r="D1008" s="150" t="s">
        <v>182</v>
      </c>
      <c r="E1008" s="183" t="s">
        <v>1</v>
      </c>
      <c r="F1008" s="184" t="s">
        <v>733</v>
      </c>
      <c r="H1008" s="183" t="s">
        <v>1</v>
      </c>
      <c r="I1008" s="185"/>
      <c r="L1008" s="182"/>
      <c r="M1008" s="186"/>
      <c r="T1008" s="187"/>
      <c r="AT1008" s="183" t="s">
        <v>182</v>
      </c>
      <c r="AU1008" s="183" t="s">
        <v>98</v>
      </c>
      <c r="AV1008" s="14" t="s">
        <v>92</v>
      </c>
      <c r="AW1008" s="14" t="s">
        <v>40</v>
      </c>
      <c r="AX1008" s="14" t="s">
        <v>85</v>
      </c>
      <c r="AY1008" s="183" t="s">
        <v>171</v>
      </c>
    </row>
    <row r="1009" spans="2:65" s="12" customFormat="1">
      <c r="B1009" s="154"/>
      <c r="D1009" s="150" t="s">
        <v>182</v>
      </c>
      <c r="E1009" s="155" t="s">
        <v>1</v>
      </c>
      <c r="F1009" s="156" t="s">
        <v>1434</v>
      </c>
      <c r="H1009" s="157">
        <v>117</v>
      </c>
      <c r="I1009" s="158"/>
      <c r="L1009" s="154"/>
      <c r="M1009" s="159"/>
      <c r="T1009" s="160"/>
      <c r="AT1009" s="155" t="s">
        <v>182</v>
      </c>
      <c r="AU1009" s="155" t="s">
        <v>98</v>
      </c>
      <c r="AV1009" s="12" t="s">
        <v>98</v>
      </c>
      <c r="AW1009" s="12" t="s">
        <v>40</v>
      </c>
      <c r="AX1009" s="12" t="s">
        <v>85</v>
      </c>
      <c r="AY1009" s="155" t="s">
        <v>171</v>
      </c>
    </row>
    <row r="1010" spans="2:65" s="13" customFormat="1">
      <c r="B1010" s="172"/>
      <c r="D1010" s="150" t="s">
        <v>182</v>
      </c>
      <c r="E1010" s="173" t="s">
        <v>1</v>
      </c>
      <c r="F1010" s="174" t="s">
        <v>546</v>
      </c>
      <c r="H1010" s="175">
        <v>117</v>
      </c>
      <c r="I1010" s="176"/>
      <c r="L1010" s="172"/>
      <c r="M1010" s="177"/>
      <c r="T1010" s="178"/>
      <c r="AT1010" s="173" t="s">
        <v>182</v>
      </c>
      <c r="AU1010" s="173" t="s">
        <v>98</v>
      </c>
      <c r="AV1010" s="13" t="s">
        <v>178</v>
      </c>
      <c r="AW1010" s="13" t="s">
        <v>40</v>
      </c>
      <c r="AX1010" s="13" t="s">
        <v>92</v>
      </c>
      <c r="AY1010" s="173" t="s">
        <v>171</v>
      </c>
    </row>
    <row r="1011" spans="2:65" s="1" customFormat="1" ht="16.5" customHeight="1">
      <c r="B1011" s="33"/>
      <c r="C1011" s="137" t="s">
        <v>716</v>
      </c>
      <c r="D1011" s="137" t="s">
        <v>173</v>
      </c>
      <c r="E1011" s="138" t="s">
        <v>1435</v>
      </c>
      <c r="F1011" s="139" t="s">
        <v>1436</v>
      </c>
      <c r="G1011" s="140" t="s">
        <v>382</v>
      </c>
      <c r="H1011" s="141">
        <v>30</v>
      </c>
      <c r="I1011" s="142"/>
      <c r="J1011" s="143">
        <f>ROUND(I1011*H1011,2)</f>
        <v>0</v>
      </c>
      <c r="K1011" s="139" t="s">
        <v>1</v>
      </c>
      <c r="L1011" s="33"/>
      <c r="M1011" s="144" t="s">
        <v>1</v>
      </c>
      <c r="N1011" s="145" t="s">
        <v>50</v>
      </c>
      <c r="P1011" s="146">
        <f>O1011*H1011</f>
        <v>0</v>
      </c>
      <c r="Q1011" s="146">
        <v>6.8640000000000007E-2</v>
      </c>
      <c r="R1011" s="146">
        <f>Q1011*H1011</f>
        <v>2.0592000000000001</v>
      </c>
      <c r="S1011" s="146">
        <v>0</v>
      </c>
      <c r="T1011" s="147">
        <f>S1011*H1011</f>
        <v>0</v>
      </c>
      <c r="AR1011" s="148" t="s">
        <v>178</v>
      </c>
      <c r="AT1011" s="148" t="s">
        <v>173</v>
      </c>
      <c r="AU1011" s="148" t="s">
        <v>98</v>
      </c>
      <c r="AY1011" s="17" t="s">
        <v>171</v>
      </c>
      <c r="BE1011" s="149">
        <f>IF(N1011="základní",J1011,0)</f>
        <v>0</v>
      </c>
      <c r="BF1011" s="149">
        <f>IF(N1011="snížená",J1011,0)</f>
        <v>0</v>
      </c>
      <c r="BG1011" s="149">
        <f>IF(N1011="zákl. přenesená",J1011,0)</f>
        <v>0</v>
      </c>
      <c r="BH1011" s="149">
        <f>IF(N1011="sníž. přenesená",J1011,0)</f>
        <v>0</v>
      </c>
      <c r="BI1011" s="149">
        <f>IF(N1011="nulová",J1011,0)</f>
        <v>0</v>
      </c>
      <c r="BJ1011" s="17" t="s">
        <v>92</v>
      </c>
      <c r="BK1011" s="149">
        <f>ROUND(I1011*H1011,2)</f>
        <v>0</v>
      </c>
      <c r="BL1011" s="17" t="s">
        <v>178</v>
      </c>
      <c r="BM1011" s="148" t="s">
        <v>1437</v>
      </c>
    </row>
    <row r="1012" spans="2:65" s="12" customFormat="1">
      <c r="B1012" s="154"/>
      <c r="D1012" s="150" t="s">
        <v>182</v>
      </c>
      <c r="E1012" s="155" t="s">
        <v>1</v>
      </c>
      <c r="F1012" s="156" t="s">
        <v>1438</v>
      </c>
      <c r="H1012" s="157">
        <v>30</v>
      </c>
      <c r="I1012" s="158"/>
      <c r="L1012" s="154"/>
      <c r="M1012" s="159"/>
      <c r="T1012" s="160"/>
      <c r="AT1012" s="155" t="s">
        <v>182</v>
      </c>
      <c r="AU1012" s="155" t="s">
        <v>98</v>
      </c>
      <c r="AV1012" s="12" t="s">
        <v>98</v>
      </c>
      <c r="AW1012" s="12" t="s">
        <v>40</v>
      </c>
      <c r="AX1012" s="12" t="s">
        <v>85</v>
      </c>
      <c r="AY1012" s="155" t="s">
        <v>171</v>
      </c>
    </row>
    <row r="1013" spans="2:65" s="13" customFormat="1">
      <c r="B1013" s="172"/>
      <c r="D1013" s="150" t="s">
        <v>182</v>
      </c>
      <c r="E1013" s="173" t="s">
        <v>1</v>
      </c>
      <c r="F1013" s="174" t="s">
        <v>546</v>
      </c>
      <c r="H1013" s="175">
        <v>30</v>
      </c>
      <c r="I1013" s="176"/>
      <c r="L1013" s="172"/>
      <c r="M1013" s="177"/>
      <c r="T1013" s="178"/>
      <c r="AT1013" s="173" t="s">
        <v>182</v>
      </c>
      <c r="AU1013" s="173" t="s">
        <v>98</v>
      </c>
      <c r="AV1013" s="13" t="s">
        <v>178</v>
      </c>
      <c r="AW1013" s="13" t="s">
        <v>40</v>
      </c>
      <c r="AX1013" s="13" t="s">
        <v>92</v>
      </c>
      <c r="AY1013" s="173" t="s">
        <v>171</v>
      </c>
    </row>
    <row r="1014" spans="2:65" s="1" customFormat="1" ht="33" customHeight="1">
      <c r="B1014" s="33"/>
      <c r="C1014" s="137" t="s">
        <v>1439</v>
      </c>
      <c r="D1014" s="137" t="s">
        <v>173</v>
      </c>
      <c r="E1014" s="138" t="s">
        <v>1440</v>
      </c>
      <c r="F1014" s="139" t="s">
        <v>1441</v>
      </c>
      <c r="G1014" s="140" t="s">
        <v>197</v>
      </c>
      <c r="H1014" s="141">
        <v>128.19999999999999</v>
      </c>
      <c r="I1014" s="142"/>
      <c r="J1014" s="143">
        <f>ROUND(I1014*H1014,2)</f>
        <v>0</v>
      </c>
      <c r="K1014" s="139" t="s">
        <v>177</v>
      </c>
      <c r="L1014" s="33"/>
      <c r="M1014" s="144" t="s">
        <v>1</v>
      </c>
      <c r="N1014" s="145" t="s">
        <v>50</v>
      </c>
      <c r="P1014" s="146">
        <f>O1014*H1014</f>
        <v>0</v>
      </c>
      <c r="Q1014" s="146">
        <v>5.0000000000000002E-5</v>
      </c>
      <c r="R1014" s="146">
        <f>Q1014*H1014</f>
        <v>6.4099999999999999E-3</v>
      </c>
      <c r="S1014" s="146">
        <v>0</v>
      </c>
      <c r="T1014" s="147">
        <f>S1014*H1014</f>
        <v>0</v>
      </c>
      <c r="AR1014" s="148" t="s">
        <v>178</v>
      </c>
      <c r="AT1014" s="148" t="s">
        <v>173</v>
      </c>
      <c r="AU1014" s="148" t="s">
        <v>98</v>
      </c>
      <c r="AY1014" s="17" t="s">
        <v>171</v>
      </c>
      <c r="BE1014" s="149">
        <f>IF(N1014="základní",J1014,0)</f>
        <v>0</v>
      </c>
      <c r="BF1014" s="149">
        <f>IF(N1014="snížená",J1014,0)</f>
        <v>0</v>
      </c>
      <c r="BG1014" s="149">
        <f>IF(N1014="zákl. přenesená",J1014,0)</f>
        <v>0</v>
      </c>
      <c r="BH1014" s="149">
        <f>IF(N1014="sníž. přenesená",J1014,0)</f>
        <v>0</v>
      </c>
      <c r="BI1014" s="149">
        <f>IF(N1014="nulová",J1014,0)</f>
        <v>0</v>
      </c>
      <c r="BJ1014" s="17" t="s">
        <v>92</v>
      </c>
      <c r="BK1014" s="149">
        <f>ROUND(I1014*H1014,2)</f>
        <v>0</v>
      </c>
      <c r="BL1014" s="17" t="s">
        <v>178</v>
      </c>
      <c r="BM1014" s="148" t="s">
        <v>1442</v>
      </c>
    </row>
    <row r="1015" spans="2:65" s="1" customFormat="1" ht="19.2">
      <c r="B1015" s="33"/>
      <c r="D1015" s="150" t="s">
        <v>180</v>
      </c>
      <c r="F1015" s="151" t="s">
        <v>1443</v>
      </c>
      <c r="I1015" s="152"/>
      <c r="L1015" s="33"/>
      <c r="M1015" s="153"/>
      <c r="T1015" s="57"/>
      <c r="AT1015" s="17" t="s">
        <v>180</v>
      </c>
      <c r="AU1015" s="17" t="s">
        <v>98</v>
      </c>
    </row>
    <row r="1016" spans="2:65" s="14" customFormat="1">
      <c r="B1016" s="182"/>
      <c r="D1016" s="150" t="s">
        <v>182</v>
      </c>
      <c r="E1016" s="183" t="s">
        <v>1</v>
      </c>
      <c r="F1016" s="184" t="s">
        <v>733</v>
      </c>
      <c r="H1016" s="183" t="s">
        <v>1</v>
      </c>
      <c r="I1016" s="185"/>
      <c r="L1016" s="182"/>
      <c r="M1016" s="186"/>
      <c r="T1016" s="187"/>
      <c r="AT1016" s="183" t="s">
        <v>182</v>
      </c>
      <c r="AU1016" s="183" t="s">
        <v>98</v>
      </c>
      <c r="AV1016" s="14" t="s">
        <v>92</v>
      </c>
      <c r="AW1016" s="14" t="s">
        <v>40</v>
      </c>
      <c r="AX1016" s="14" t="s">
        <v>85</v>
      </c>
      <c r="AY1016" s="183" t="s">
        <v>171</v>
      </c>
    </row>
    <row r="1017" spans="2:65" s="12" customFormat="1">
      <c r="B1017" s="154"/>
      <c r="D1017" s="150" t="s">
        <v>182</v>
      </c>
      <c r="E1017" s="155" t="s">
        <v>1</v>
      </c>
      <c r="F1017" s="156" t="s">
        <v>1444</v>
      </c>
      <c r="H1017" s="157">
        <v>128.19999999999999</v>
      </c>
      <c r="I1017" s="158"/>
      <c r="L1017" s="154"/>
      <c r="M1017" s="159"/>
      <c r="T1017" s="160"/>
      <c r="AT1017" s="155" t="s">
        <v>182</v>
      </c>
      <c r="AU1017" s="155" t="s">
        <v>98</v>
      </c>
      <c r="AV1017" s="12" t="s">
        <v>98</v>
      </c>
      <c r="AW1017" s="12" t="s">
        <v>40</v>
      </c>
      <c r="AX1017" s="12" t="s">
        <v>85</v>
      </c>
      <c r="AY1017" s="155" t="s">
        <v>171</v>
      </c>
    </row>
    <row r="1018" spans="2:65" s="13" customFormat="1">
      <c r="B1018" s="172"/>
      <c r="D1018" s="150" t="s">
        <v>182</v>
      </c>
      <c r="E1018" s="173" t="s">
        <v>1</v>
      </c>
      <c r="F1018" s="174" t="s">
        <v>546</v>
      </c>
      <c r="H1018" s="175">
        <v>128.19999999999999</v>
      </c>
      <c r="I1018" s="176"/>
      <c r="L1018" s="172"/>
      <c r="M1018" s="177"/>
      <c r="T1018" s="178"/>
      <c r="AT1018" s="173" t="s">
        <v>182</v>
      </c>
      <c r="AU1018" s="173" t="s">
        <v>98</v>
      </c>
      <c r="AV1018" s="13" t="s">
        <v>178</v>
      </c>
      <c r="AW1018" s="13" t="s">
        <v>40</v>
      </c>
      <c r="AX1018" s="13" t="s">
        <v>92</v>
      </c>
      <c r="AY1018" s="173" t="s">
        <v>171</v>
      </c>
    </row>
    <row r="1019" spans="2:65" s="1" customFormat="1" ht="24.15" customHeight="1">
      <c r="B1019" s="33"/>
      <c r="C1019" s="162" t="s">
        <v>1445</v>
      </c>
      <c r="D1019" s="162" t="s">
        <v>250</v>
      </c>
      <c r="E1019" s="163" t="s">
        <v>1446</v>
      </c>
      <c r="F1019" s="164" t="s">
        <v>1447</v>
      </c>
      <c r="G1019" s="165" t="s">
        <v>197</v>
      </c>
      <c r="H1019" s="166">
        <v>130.12299999999999</v>
      </c>
      <c r="I1019" s="167"/>
      <c r="J1019" s="168">
        <f>ROUND(I1019*H1019,2)</f>
        <v>0</v>
      </c>
      <c r="K1019" s="164" t="s">
        <v>177</v>
      </c>
      <c r="L1019" s="169"/>
      <c r="M1019" s="170" t="s">
        <v>1</v>
      </c>
      <c r="N1019" s="171" t="s">
        <v>50</v>
      </c>
      <c r="P1019" s="146">
        <f>O1019*H1019</f>
        <v>0</v>
      </c>
      <c r="Q1019" s="146">
        <v>7.4999999999999997E-2</v>
      </c>
      <c r="R1019" s="146">
        <f>Q1019*H1019</f>
        <v>9.7592249999999989</v>
      </c>
      <c r="S1019" s="146">
        <v>0</v>
      </c>
      <c r="T1019" s="147">
        <f>S1019*H1019</f>
        <v>0</v>
      </c>
      <c r="AR1019" s="148" t="s">
        <v>219</v>
      </c>
      <c r="AT1019" s="148" t="s">
        <v>250</v>
      </c>
      <c r="AU1019" s="148" t="s">
        <v>98</v>
      </c>
      <c r="AY1019" s="17" t="s">
        <v>171</v>
      </c>
      <c r="BE1019" s="149">
        <f>IF(N1019="základní",J1019,0)</f>
        <v>0</v>
      </c>
      <c r="BF1019" s="149">
        <f>IF(N1019="snížená",J1019,0)</f>
        <v>0</v>
      </c>
      <c r="BG1019" s="149">
        <f>IF(N1019="zákl. přenesená",J1019,0)</f>
        <v>0</v>
      </c>
      <c r="BH1019" s="149">
        <f>IF(N1019="sníž. přenesená",J1019,0)</f>
        <v>0</v>
      </c>
      <c r="BI1019" s="149">
        <f>IF(N1019="nulová",J1019,0)</f>
        <v>0</v>
      </c>
      <c r="BJ1019" s="17" t="s">
        <v>92</v>
      </c>
      <c r="BK1019" s="149">
        <f>ROUND(I1019*H1019,2)</f>
        <v>0</v>
      </c>
      <c r="BL1019" s="17" t="s">
        <v>178</v>
      </c>
      <c r="BM1019" s="148" t="s">
        <v>1448</v>
      </c>
    </row>
    <row r="1020" spans="2:65" s="1" customFormat="1" ht="19.2">
      <c r="B1020" s="33"/>
      <c r="D1020" s="150" t="s">
        <v>180</v>
      </c>
      <c r="F1020" s="151" t="s">
        <v>1447</v>
      </c>
      <c r="I1020" s="152"/>
      <c r="L1020" s="33"/>
      <c r="M1020" s="153"/>
      <c r="T1020" s="57"/>
      <c r="AT1020" s="17" t="s">
        <v>180</v>
      </c>
      <c r="AU1020" s="17" t="s">
        <v>98</v>
      </c>
    </row>
    <row r="1021" spans="2:65" s="12" customFormat="1">
      <c r="B1021" s="154"/>
      <c r="D1021" s="150" t="s">
        <v>182</v>
      </c>
      <c r="E1021" s="155" t="s">
        <v>1</v>
      </c>
      <c r="F1021" s="156" t="s">
        <v>1449</v>
      </c>
      <c r="H1021" s="157">
        <v>130.12299999999999</v>
      </c>
      <c r="I1021" s="158"/>
      <c r="L1021" s="154"/>
      <c r="M1021" s="159"/>
      <c r="T1021" s="160"/>
      <c r="AT1021" s="155" t="s">
        <v>182</v>
      </c>
      <c r="AU1021" s="155" t="s">
        <v>98</v>
      </c>
      <c r="AV1021" s="12" t="s">
        <v>98</v>
      </c>
      <c r="AW1021" s="12" t="s">
        <v>40</v>
      </c>
      <c r="AX1021" s="12" t="s">
        <v>85</v>
      </c>
      <c r="AY1021" s="155" t="s">
        <v>171</v>
      </c>
    </row>
    <row r="1022" spans="2:65" s="13" customFormat="1">
      <c r="B1022" s="172"/>
      <c r="D1022" s="150" t="s">
        <v>182</v>
      </c>
      <c r="E1022" s="173" t="s">
        <v>1</v>
      </c>
      <c r="F1022" s="174" t="s">
        <v>546</v>
      </c>
      <c r="H1022" s="175">
        <v>130.12299999999999</v>
      </c>
      <c r="I1022" s="176"/>
      <c r="L1022" s="172"/>
      <c r="M1022" s="177"/>
      <c r="T1022" s="178"/>
      <c r="AT1022" s="173" t="s">
        <v>182</v>
      </c>
      <c r="AU1022" s="173" t="s">
        <v>98</v>
      </c>
      <c r="AV1022" s="13" t="s">
        <v>178</v>
      </c>
      <c r="AW1022" s="13" t="s">
        <v>40</v>
      </c>
      <c r="AX1022" s="13" t="s">
        <v>92</v>
      </c>
      <c r="AY1022" s="173" t="s">
        <v>171</v>
      </c>
    </row>
    <row r="1023" spans="2:65" s="1" customFormat="1" ht="33" customHeight="1">
      <c r="B1023" s="33"/>
      <c r="C1023" s="137" t="s">
        <v>1450</v>
      </c>
      <c r="D1023" s="137" t="s">
        <v>173</v>
      </c>
      <c r="E1023" s="138" t="s">
        <v>1451</v>
      </c>
      <c r="F1023" s="139" t="s">
        <v>1452</v>
      </c>
      <c r="G1023" s="140" t="s">
        <v>197</v>
      </c>
      <c r="H1023" s="141">
        <v>121.85</v>
      </c>
      <c r="I1023" s="142"/>
      <c r="J1023" s="143">
        <f>ROUND(I1023*H1023,2)</f>
        <v>0</v>
      </c>
      <c r="K1023" s="139" t="s">
        <v>177</v>
      </c>
      <c r="L1023" s="33"/>
      <c r="M1023" s="144" t="s">
        <v>1</v>
      </c>
      <c r="N1023" s="145" t="s">
        <v>50</v>
      </c>
      <c r="P1023" s="146">
        <f>O1023*H1023</f>
        <v>0</v>
      </c>
      <c r="Q1023" s="146">
        <v>8.0000000000000007E-5</v>
      </c>
      <c r="R1023" s="146">
        <f>Q1023*H1023</f>
        <v>9.7479999999999997E-3</v>
      </c>
      <c r="S1023" s="146">
        <v>0</v>
      </c>
      <c r="T1023" s="147">
        <f>S1023*H1023</f>
        <v>0</v>
      </c>
      <c r="AR1023" s="148" t="s">
        <v>178</v>
      </c>
      <c r="AT1023" s="148" t="s">
        <v>173</v>
      </c>
      <c r="AU1023" s="148" t="s">
        <v>98</v>
      </c>
      <c r="AY1023" s="17" t="s">
        <v>171</v>
      </c>
      <c r="BE1023" s="149">
        <f>IF(N1023="základní",J1023,0)</f>
        <v>0</v>
      </c>
      <c r="BF1023" s="149">
        <f>IF(N1023="snížená",J1023,0)</f>
        <v>0</v>
      </c>
      <c r="BG1023" s="149">
        <f>IF(N1023="zákl. přenesená",J1023,0)</f>
        <v>0</v>
      </c>
      <c r="BH1023" s="149">
        <f>IF(N1023="sníž. přenesená",J1023,0)</f>
        <v>0</v>
      </c>
      <c r="BI1023" s="149">
        <f>IF(N1023="nulová",J1023,0)</f>
        <v>0</v>
      </c>
      <c r="BJ1023" s="17" t="s">
        <v>92</v>
      </c>
      <c r="BK1023" s="149">
        <f>ROUND(I1023*H1023,2)</f>
        <v>0</v>
      </c>
      <c r="BL1023" s="17" t="s">
        <v>178</v>
      </c>
      <c r="BM1023" s="148" t="s">
        <v>1453</v>
      </c>
    </row>
    <row r="1024" spans="2:65" s="1" customFormat="1" ht="19.2">
      <c r="B1024" s="33"/>
      <c r="D1024" s="150" t="s">
        <v>180</v>
      </c>
      <c r="F1024" s="151" t="s">
        <v>1454</v>
      </c>
      <c r="I1024" s="152"/>
      <c r="L1024" s="33"/>
      <c r="M1024" s="153"/>
      <c r="T1024" s="57"/>
      <c r="AT1024" s="17" t="s">
        <v>180</v>
      </c>
      <c r="AU1024" s="17" t="s">
        <v>98</v>
      </c>
    </row>
    <row r="1025" spans="2:65" s="14" customFormat="1">
      <c r="B1025" s="182"/>
      <c r="D1025" s="150" t="s">
        <v>182</v>
      </c>
      <c r="E1025" s="183" t="s">
        <v>1</v>
      </c>
      <c r="F1025" s="184" t="s">
        <v>733</v>
      </c>
      <c r="H1025" s="183" t="s">
        <v>1</v>
      </c>
      <c r="I1025" s="185"/>
      <c r="L1025" s="182"/>
      <c r="M1025" s="186"/>
      <c r="T1025" s="187"/>
      <c r="AT1025" s="183" t="s">
        <v>182</v>
      </c>
      <c r="AU1025" s="183" t="s">
        <v>98</v>
      </c>
      <c r="AV1025" s="14" t="s">
        <v>92</v>
      </c>
      <c r="AW1025" s="14" t="s">
        <v>40</v>
      </c>
      <c r="AX1025" s="14" t="s">
        <v>85</v>
      </c>
      <c r="AY1025" s="183" t="s">
        <v>171</v>
      </c>
    </row>
    <row r="1026" spans="2:65" s="12" customFormat="1">
      <c r="B1026" s="154"/>
      <c r="D1026" s="150" t="s">
        <v>182</v>
      </c>
      <c r="E1026" s="155" t="s">
        <v>1</v>
      </c>
      <c r="F1026" s="156" t="s">
        <v>1455</v>
      </c>
      <c r="H1026" s="157">
        <v>121.85</v>
      </c>
      <c r="I1026" s="158"/>
      <c r="L1026" s="154"/>
      <c r="M1026" s="159"/>
      <c r="T1026" s="160"/>
      <c r="AT1026" s="155" t="s">
        <v>182</v>
      </c>
      <c r="AU1026" s="155" t="s">
        <v>98</v>
      </c>
      <c r="AV1026" s="12" t="s">
        <v>98</v>
      </c>
      <c r="AW1026" s="12" t="s">
        <v>40</v>
      </c>
      <c r="AX1026" s="12" t="s">
        <v>85</v>
      </c>
      <c r="AY1026" s="155" t="s">
        <v>171</v>
      </c>
    </row>
    <row r="1027" spans="2:65" s="13" customFormat="1">
      <c r="B1027" s="172"/>
      <c r="D1027" s="150" t="s">
        <v>182</v>
      </c>
      <c r="E1027" s="173" t="s">
        <v>1</v>
      </c>
      <c r="F1027" s="174" t="s">
        <v>546</v>
      </c>
      <c r="H1027" s="175">
        <v>121.85</v>
      </c>
      <c r="I1027" s="176"/>
      <c r="L1027" s="172"/>
      <c r="M1027" s="177"/>
      <c r="T1027" s="178"/>
      <c r="AT1027" s="173" t="s">
        <v>182</v>
      </c>
      <c r="AU1027" s="173" t="s">
        <v>98</v>
      </c>
      <c r="AV1027" s="13" t="s">
        <v>178</v>
      </c>
      <c r="AW1027" s="13" t="s">
        <v>40</v>
      </c>
      <c r="AX1027" s="13" t="s">
        <v>92</v>
      </c>
      <c r="AY1027" s="173" t="s">
        <v>171</v>
      </c>
    </row>
    <row r="1028" spans="2:65" s="1" customFormat="1" ht="24.15" customHeight="1">
      <c r="B1028" s="33"/>
      <c r="C1028" s="162" t="s">
        <v>1456</v>
      </c>
      <c r="D1028" s="162" t="s">
        <v>250</v>
      </c>
      <c r="E1028" s="163" t="s">
        <v>1457</v>
      </c>
      <c r="F1028" s="164" t="s">
        <v>1458</v>
      </c>
      <c r="G1028" s="165" t="s">
        <v>197</v>
      </c>
      <c r="H1028" s="166">
        <v>123.678</v>
      </c>
      <c r="I1028" s="167"/>
      <c r="J1028" s="168">
        <f>ROUND(I1028*H1028,2)</f>
        <v>0</v>
      </c>
      <c r="K1028" s="164" t="s">
        <v>177</v>
      </c>
      <c r="L1028" s="169"/>
      <c r="M1028" s="170" t="s">
        <v>1</v>
      </c>
      <c r="N1028" s="171" t="s">
        <v>50</v>
      </c>
      <c r="P1028" s="146">
        <f>O1028*H1028</f>
        <v>0</v>
      </c>
      <c r="Q1028" s="146">
        <v>7.1999999999999995E-2</v>
      </c>
      <c r="R1028" s="146">
        <f>Q1028*H1028</f>
        <v>8.9048159999999985</v>
      </c>
      <c r="S1028" s="146">
        <v>0</v>
      </c>
      <c r="T1028" s="147">
        <f>S1028*H1028</f>
        <v>0</v>
      </c>
      <c r="AR1028" s="148" t="s">
        <v>219</v>
      </c>
      <c r="AT1028" s="148" t="s">
        <v>250</v>
      </c>
      <c r="AU1028" s="148" t="s">
        <v>98</v>
      </c>
      <c r="AY1028" s="17" t="s">
        <v>171</v>
      </c>
      <c r="BE1028" s="149">
        <f>IF(N1028="základní",J1028,0)</f>
        <v>0</v>
      </c>
      <c r="BF1028" s="149">
        <f>IF(N1028="snížená",J1028,0)</f>
        <v>0</v>
      </c>
      <c r="BG1028" s="149">
        <f>IF(N1028="zákl. přenesená",J1028,0)</f>
        <v>0</v>
      </c>
      <c r="BH1028" s="149">
        <f>IF(N1028="sníž. přenesená",J1028,0)</f>
        <v>0</v>
      </c>
      <c r="BI1028" s="149">
        <f>IF(N1028="nulová",J1028,0)</f>
        <v>0</v>
      </c>
      <c r="BJ1028" s="17" t="s">
        <v>92</v>
      </c>
      <c r="BK1028" s="149">
        <f>ROUND(I1028*H1028,2)</f>
        <v>0</v>
      </c>
      <c r="BL1028" s="17" t="s">
        <v>178</v>
      </c>
      <c r="BM1028" s="148" t="s">
        <v>1459</v>
      </c>
    </row>
    <row r="1029" spans="2:65" s="1" customFormat="1" ht="19.2">
      <c r="B1029" s="33"/>
      <c r="D1029" s="150" t="s">
        <v>180</v>
      </c>
      <c r="F1029" s="151" t="s">
        <v>1458</v>
      </c>
      <c r="I1029" s="152"/>
      <c r="L1029" s="33"/>
      <c r="M1029" s="153"/>
      <c r="T1029" s="57"/>
      <c r="AT1029" s="17" t="s">
        <v>180</v>
      </c>
      <c r="AU1029" s="17" t="s">
        <v>98</v>
      </c>
    </row>
    <row r="1030" spans="2:65" s="12" customFormat="1">
      <c r="B1030" s="154"/>
      <c r="D1030" s="150" t="s">
        <v>182</v>
      </c>
      <c r="E1030" s="155" t="s">
        <v>1</v>
      </c>
      <c r="F1030" s="156" t="s">
        <v>1460</v>
      </c>
      <c r="H1030" s="157">
        <v>123.678</v>
      </c>
      <c r="I1030" s="158"/>
      <c r="L1030" s="154"/>
      <c r="M1030" s="159"/>
      <c r="T1030" s="160"/>
      <c r="AT1030" s="155" t="s">
        <v>182</v>
      </c>
      <c r="AU1030" s="155" t="s">
        <v>98</v>
      </c>
      <c r="AV1030" s="12" t="s">
        <v>98</v>
      </c>
      <c r="AW1030" s="12" t="s">
        <v>40</v>
      </c>
      <c r="AX1030" s="12" t="s">
        <v>85</v>
      </c>
      <c r="AY1030" s="155" t="s">
        <v>171</v>
      </c>
    </row>
    <row r="1031" spans="2:65" s="13" customFormat="1">
      <c r="B1031" s="172"/>
      <c r="D1031" s="150" t="s">
        <v>182</v>
      </c>
      <c r="E1031" s="173" t="s">
        <v>1</v>
      </c>
      <c r="F1031" s="174" t="s">
        <v>546</v>
      </c>
      <c r="H1031" s="175">
        <v>123.678</v>
      </c>
      <c r="I1031" s="176"/>
      <c r="L1031" s="172"/>
      <c r="M1031" s="177"/>
      <c r="T1031" s="178"/>
      <c r="AT1031" s="173" t="s">
        <v>182</v>
      </c>
      <c r="AU1031" s="173" t="s">
        <v>98</v>
      </c>
      <c r="AV1031" s="13" t="s">
        <v>178</v>
      </c>
      <c r="AW1031" s="13" t="s">
        <v>40</v>
      </c>
      <c r="AX1031" s="13" t="s">
        <v>92</v>
      </c>
      <c r="AY1031" s="173" t="s">
        <v>171</v>
      </c>
    </row>
    <row r="1032" spans="2:65" s="1" customFormat="1" ht="16.5" customHeight="1">
      <c r="B1032" s="33"/>
      <c r="C1032" s="137" t="s">
        <v>1461</v>
      </c>
      <c r="D1032" s="137" t="s">
        <v>173</v>
      </c>
      <c r="E1032" s="138" t="s">
        <v>1462</v>
      </c>
      <c r="F1032" s="139" t="s">
        <v>1463</v>
      </c>
      <c r="G1032" s="140" t="s">
        <v>197</v>
      </c>
      <c r="H1032" s="141">
        <v>2</v>
      </c>
      <c r="I1032" s="142"/>
      <c r="J1032" s="143">
        <f>ROUND(I1032*H1032,2)</f>
        <v>0</v>
      </c>
      <c r="K1032" s="139" t="s">
        <v>1</v>
      </c>
      <c r="L1032" s="33"/>
      <c r="M1032" s="144" t="s">
        <v>1</v>
      </c>
      <c r="N1032" s="145" t="s">
        <v>50</v>
      </c>
      <c r="P1032" s="146">
        <f>O1032*H1032</f>
        <v>0</v>
      </c>
      <c r="Q1032" s="146">
        <v>1.1E-4</v>
      </c>
      <c r="R1032" s="146">
        <f>Q1032*H1032</f>
        <v>2.2000000000000001E-4</v>
      </c>
      <c r="S1032" s="146">
        <v>0</v>
      </c>
      <c r="T1032" s="147">
        <f>S1032*H1032</f>
        <v>0</v>
      </c>
      <c r="AR1032" s="148" t="s">
        <v>178</v>
      </c>
      <c r="AT1032" s="148" t="s">
        <v>173</v>
      </c>
      <c r="AU1032" s="148" t="s">
        <v>98</v>
      </c>
      <c r="AY1032" s="17" t="s">
        <v>171</v>
      </c>
      <c r="BE1032" s="149">
        <f>IF(N1032="základní",J1032,0)</f>
        <v>0</v>
      </c>
      <c r="BF1032" s="149">
        <f>IF(N1032="snížená",J1032,0)</f>
        <v>0</v>
      </c>
      <c r="BG1032" s="149">
        <f>IF(N1032="zákl. přenesená",J1032,0)</f>
        <v>0</v>
      </c>
      <c r="BH1032" s="149">
        <f>IF(N1032="sníž. přenesená",J1032,0)</f>
        <v>0</v>
      </c>
      <c r="BI1032" s="149">
        <f>IF(N1032="nulová",J1032,0)</f>
        <v>0</v>
      </c>
      <c r="BJ1032" s="17" t="s">
        <v>92</v>
      </c>
      <c r="BK1032" s="149">
        <f>ROUND(I1032*H1032,2)</f>
        <v>0</v>
      </c>
      <c r="BL1032" s="17" t="s">
        <v>178</v>
      </c>
      <c r="BM1032" s="148" t="s">
        <v>1464</v>
      </c>
    </row>
    <row r="1033" spans="2:65" s="1" customFormat="1" ht="19.2">
      <c r="B1033" s="33"/>
      <c r="D1033" s="150" t="s">
        <v>180</v>
      </c>
      <c r="F1033" s="151" t="s">
        <v>1465</v>
      </c>
      <c r="I1033" s="152"/>
      <c r="L1033" s="33"/>
      <c r="M1033" s="153"/>
      <c r="T1033" s="57"/>
      <c r="AT1033" s="17" t="s">
        <v>180</v>
      </c>
      <c r="AU1033" s="17" t="s">
        <v>98</v>
      </c>
    </row>
    <row r="1034" spans="2:65" s="12" customFormat="1">
      <c r="B1034" s="154"/>
      <c r="D1034" s="150" t="s">
        <v>182</v>
      </c>
      <c r="E1034" s="155" t="s">
        <v>1</v>
      </c>
      <c r="F1034" s="156" t="s">
        <v>1466</v>
      </c>
      <c r="H1034" s="157">
        <v>2</v>
      </c>
      <c r="I1034" s="158"/>
      <c r="L1034" s="154"/>
      <c r="M1034" s="159"/>
      <c r="T1034" s="160"/>
      <c r="AT1034" s="155" t="s">
        <v>182</v>
      </c>
      <c r="AU1034" s="155" t="s">
        <v>98</v>
      </c>
      <c r="AV1034" s="12" t="s">
        <v>98</v>
      </c>
      <c r="AW1034" s="12" t="s">
        <v>40</v>
      </c>
      <c r="AX1034" s="12" t="s">
        <v>85</v>
      </c>
      <c r="AY1034" s="155" t="s">
        <v>171</v>
      </c>
    </row>
    <row r="1035" spans="2:65" s="13" customFormat="1">
      <c r="B1035" s="172"/>
      <c r="D1035" s="150" t="s">
        <v>182</v>
      </c>
      <c r="E1035" s="173" t="s">
        <v>1</v>
      </c>
      <c r="F1035" s="174" t="s">
        <v>546</v>
      </c>
      <c r="H1035" s="175">
        <v>2</v>
      </c>
      <c r="I1035" s="176"/>
      <c r="L1035" s="172"/>
      <c r="M1035" s="177"/>
      <c r="T1035" s="178"/>
      <c r="AT1035" s="173" t="s">
        <v>182</v>
      </c>
      <c r="AU1035" s="173" t="s">
        <v>98</v>
      </c>
      <c r="AV1035" s="13" t="s">
        <v>178</v>
      </c>
      <c r="AW1035" s="13" t="s">
        <v>40</v>
      </c>
      <c r="AX1035" s="13" t="s">
        <v>92</v>
      </c>
      <c r="AY1035" s="173" t="s">
        <v>171</v>
      </c>
    </row>
    <row r="1036" spans="2:65" s="1" customFormat="1" ht="33" customHeight="1">
      <c r="B1036" s="33"/>
      <c r="C1036" s="137" t="s">
        <v>1467</v>
      </c>
      <c r="D1036" s="137" t="s">
        <v>173</v>
      </c>
      <c r="E1036" s="138" t="s">
        <v>1468</v>
      </c>
      <c r="F1036" s="139" t="s">
        <v>1469</v>
      </c>
      <c r="G1036" s="140" t="s">
        <v>197</v>
      </c>
      <c r="H1036" s="141">
        <v>68.900000000000006</v>
      </c>
      <c r="I1036" s="142"/>
      <c r="J1036" s="143">
        <f>ROUND(I1036*H1036,2)</f>
        <v>0</v>
      </c>
      <c r="K1036" s="139" t="s">
        <v>177</v>
      </c>
      <c r="L1036" s="33"/>
      <c r="M1036" s="144" t="s">
        <v>1</v>
      </c>
      <c r="N1036" s="145" t="s">
        <v>50</v>
      </c>
      <c r="P1036" s="146">
        <f>O1036*H1036</f>
        <v>0</v>
      </c>
      <c r="Q1036" s="146">
        <v>1.1E-4</v>
      </c>
      <c r="R1036" s="146">
        <f>Q1036*H1036</f>
        <v>7.5790000000000007E-3</v>
      </c>
      <c r="S1036" s="146">
        <v>0</v>
      </c>
      <c r="T1036" s="147">
        <f>S1036*H1036</f>
        <v>0</v>
      </c>
      <c r="AR1036" s="148" t="s">
        <v>178</v>
      </c>
      <c r="AT1036" s="148" t="s">
        <v>173</v>
      </c>
      <c r="AU1036" s="148" t="s">
        <v>98</v>
      </c>
      <c r="AY1036" s="17" t="s">
        <v>171</v>
      </c>
      <c r="BE1036" s="149">
        <f>IF(N1036="základní",J1036,0)</f>
        <v>0</v>
      </c>
      <c r="BF1036" s="149">
        <f>IF(N1036="snížená",J1036,0)</f>
        <v>0</v>
      </c>
      <c r="BG1036" s="149">
        <f>IF(N1036="zákl. přenesená",J1036,0)</f>
        <v>0</v>
      </c>
      <c r="BH1036" s="149">
        <f>IF(N1036="sníž. přenesená",J1036,0)</f>
        <v>0</v>
      </c>
      <c r="BI1036" s="149">
        <f>IF(N1036="nulová",J1036,0)</f>
        <v>0</v>
      </c>
      <c r="BJ1036" s="17" t="s">
        <v>92</v>
      </c>
      <c r="BK1036" s="149">
        <f>ROUND(I1036*H1036,2)</f>
        <v>0</v>
      </c>
      <c r="BL1036" s="17" t="s">
        <v>178</v>
      </c>
      <c r="BM1036" s="148" t="s">
        <v>1470</v>
      </c>
    </row>
    <row r="1037" spans="2:65" s="1" customFormat="1" ht="19.2">
      <c r="B1037" s="33"/>
      <c r="D1037" s="150" t="s">
        <v>180</v>
      </c>
      <c r="F1037" s="151" t="s">
        <v>1465</v>
      </c>
      <c r="I1037" s="152"/>
      <c r="L1037" s="33"/>
      <c r="M1037" s="153"/>
      <c r="T1037" s="57"/>
      <c r="AT1037" s="17" t="s">
        <v>180</v>
      </c>
      <c r="AU1037" s="17" t="s">
        <v>98</v>
      </c>
    </row>
    <row r="1038" spans="2:65" s="14" customFormat="1">
      <c r="B1038" s="182"/>
      <c r="D1038" s="150" t="s">
        <v>182</v>
      </c>
      <c r="E1038" s="183" t="s">
        <v>1</v>
      </c>
      <c r="F1038" s="184" t="s">
        <v>733</v>
      </c>
      <c r="H1038" s="183" t="s">
        <v>1</v>
      </c>
      <c r="I1038" s="185"/>
      <c r="L1038" s="182"/>
      <c r="M1038" s="186"/>
      <c r="T1038" s="187"/>
      <c r="AT1038" s="183" t="s">
        <v>182</v>
      </c>
      <c r="AU1038" s="183" t="s">
        <v>98</v>
      </c>
      <c r="AV1038" s="14" t="s">
        <v>92</v>
      </c>
      <c r="AW1038" s="14" t="s">
        <v>40</v>
      </c>
      <c r="AX1038" s="14" t="s">
        <v>85</v>
      </c>
      <c r="AY1038" s="183" t="s">
        <v>171</v>
      </c>
    </row>
    <row r="1039" spans="2:65" s="12" customFormat="1">
      <c r="B1039" s="154"/>
      <c r="D1039" s="150" t="s">
        <v>182</v>
      </c>
      <c r="E1039" s="155" t="s">
        <v>1</v>
      </c>
      <c r="F1039" s="156" t="s">
        <v>1471</v>
      </c>
      <c r="H1039" s="157">
        <v>68.900000000000006</v>
      </c>
      <c r="I1039" s="158"/>
      <c r="L1039" s="154"/>
      <c r="M1039" s="159"/>
      <c r="T1039" s="160"/>
      <c r="AT1039" s="155" t="s">
        <v>182</v>
      </c>
      <c r="AU1039" s="155" t="s">
        <v>98</v>
      </c>
      <c r="AV1039" s="12" t="s">
        <v>98</v>
      </c>
      <c r="AW1039" s="12" t="s">
        <v>40</v>
      </c>
      <c r="AX1039" s="12" t="s">
        <v>85</v>
      </c>
      <c r="AY1039" s="155" t="s">
        <v>171</v>
      </c>
    </row>
    <row r="1040" spans="2:65" s="13" customFormat="1">
      <c r="B1040" s="172"/>
      <c r="D1040" s="150" t="s">
        <v>182</v>
      </c>
      <c r="E1040" s="173" t="s">
        <v>1</v>
      </c>
      <c r="F1040" s="174" t="s">
        <v>546</v>
      </c>
      <c r="H1040" s="175">
        <v>68.900000000000006</v>
      </c>
      <c r="I1040" s="176"/>
      <c r="L1040" s="172"/>
      <c r="M1040" s="177"/>
      <c r="T1040" s="178"/>
      <c r="AT1040" s="173" t="s">
        <v>182</v>
      </c>
      <c r="AU1040" s="173" t="s">
        <v>98</v>
      </c>
      <c r="AV1040" s="13" t="s">
        <v>178</v>
      </c>
      <c r="AW1040" s="13" t="s">
        <v>40</v>
      </c>
      <c r="AX1040" s="13" t="s">
        <v>92</v>
      </c>
      <c r="AY1040" s="173" t="s">
        <v>171</v>
      </c>
    </row>
    <row r="1041" spans="2:65" s="1" customFormat="1" ht="24.15" customHeight="1">
      <c r="B1041" s="33"/>
      <c r="C1041" s="162" t="s">
        <v>1472</v>
      </c>
      <c r="D1041" s="162" t="s">
        <v>250</v>
      </c>
      <c r="E1041" s="163" t="s">
        <v>1473</v>
      </c>
      <c r="F1041" s="164" t="s">
        <v>1474</v>
      </c>
      <c r="G1041" s="165" t="s">
        <v>197</v>
      </c>
      <c r="H1041" s="166">
        <v>69.933999999999997</v>
      </c>
      <c r="I1041" s="167"/>
      <c r="J1041" s="168">
        <f>ROUND(I1041*H1041,2)</f>
        <v>0</v>
      </c>
      <c r="K1041" s="164" t="s">
        <v>177</v>
      </c>
      <c r="L1041" s="169"/>
      <c r="M1041" s="170" t="s">
        <v>1</v>
      </c>
      <c r="N1041" s="171" t="s">
        <v>50</v>
      </c>
      <c r="P1041" s="146">
        <f>O1041*H1041</f>
        <v>0</v>
      </c>
      <c r="Q1041" s="146">
        <v>0.13600000000000001</v>
      </c>
      <c r="R1041" s="146">
        <f>Q1041*H1041</f>
        <v>9.5110240000000008</v>
      </c>
      <c r="S1041" s="146">
        <v>0</v>
      </c>
      <c r="T1041" s="147">
        <f>S1041*H1041</f>
        <v>0</v>
      </c>
      <c r="AR1041" s="148" t="s">
        <v>219</v>
      </c>
      <c r="AT1041" s="148" t="s">
        <v>250</v>
      </c>
      <c r="AU1041" s="148" t="s">
        <v>98</v>
      </c>
      <c r="AY1041" s="17" t="s">
        <v>171</v>
      </c>
      <c r="BE1041" s="149">
        <f>IF(N1041="základní",J1041,0)</f>
        <v>0</v>
      </c>
      <c r="BF1041" s="149">
        <f>IF(N1041="snížená",J1041,0)</f>
        <v>0</v>
      </c>
      <c r="BG1041" s="149">
        <f>IF(N1041="zákl. přenesená",J1041,0)</f>
        <v>0</v>
      </c>
      <c r="BH1041" s="149">
        <f>IF(N1041="sníž. přenesená",J1041,0)</f>
        <v>0</v>
      </c>
      <c r="BI1041" s="149">
        <f>IF(N1041="nulová",J1041,0)</f>
        <v>0</v>
      </c>
      <c r="BJ1041" s="17" t="s">
        <v>92</v>
      </c>
      <c r="BK1041" s="149">
        <f>ROUND(I1041*H1041,2)</f>
        <v>0</v>
      </c>
      <c r="BL1041" s="17" t="s">
        <v>178</v>
      </c>
      <c r="BM1041" s="148" t="s">
        <v>1475</v>
      </c>
    </row>
    <row r="1042" spans="2:65" s="1" customFormat="1" ht="19.2">
      <c r="B1042" s="33"/>
      <c r="D1042" s="150" t="s">
        <v>180</v>
      </c>
      <c r="F1042" s="151" t="s">
        <v>1474</v>
      </c>
      <c r="I1042" s="152"/>
      <c r="L1042" s="33"/>
      <c r="M1042" s="153"/>
      <c r="T1042" s="57"/>
      <c r="AT1042" s="17" t="s">
        <v>180</v>
      </c>
      <c r="AU1042" s="17" t="s">
        <v>98</v>
      </c>
    </row>
    <row r="1043" spans="2:65" s="12" customFormat="1">
      <c r="B1043" s="154"/>
      <c r="D1043" s="150" t="s">
        <v>182</v>
      </c>
      <c r="E1043" s="155" t="s">
        <v>1</v>
      </c>
      <c r="F1043" s="156" t="s">
        <v>1476</v>
      </c>
      <c r="H1043" s="157">
        <v>69.933999999999997</v>
      </c>
      <c r="I1043" s="158"/>
      <c r="L1043" s="154"/>
      <c r="M1043" s="159"/>
      <c r="T1043" s="160"/>
      <c r="AT1043" s="155" t="s">
        <v>182</v>
      </c>
      <c r="AU1043" s="155" t="s">
        <v>98</v>
      </c>
      <c r="AV1043" s="12" t="s">
        <v>98</v>
      </c>
      <c r="AW1043" s="12" t="s">
        <v>40</v>
      </c>
      <c r="AX1043" s="12" t="s">
        <v>85</v>
      </c>
      <c r="AY1043" s="155" t="s">
        <v>171</v>
      </c>
    </row>
    <row r="1044" spans="2:65" s="13" customFormat="1">
      <c r="B1044" s="172"/>
      <c r="D1044" s="150" t="s">
        <v>182</v>
      </c>
      <c r="E1044" s="173" t="s">
        <v>1</v>
      </c>
      <c r="F1044" s="174" t="s">
        <v>546</v>
      </c>
      <c r="H1044" s="175">
        <v>69.933999999999997</v>
      </c>
      <c r="I1044" s="176"/>
      <c r="L1044" s="172"/>
      <c r="M1044" s="177"/>
      <c r="T1044" s="178"/>
      <c r="AT1044" s="173" t="s">
        <v>182</v>
      </c>
      <c r="AU1044" s="173" t="s">
        <v>98</v>
      </c>
      <c r="AV1044" s="13" t="s">
        <v>178</v>
      </c>
      <c r="AW1044" s="13" t="s">
        <v>40</v>
      </c>
      <c r="AX1044" s="13" t="s">
        <v>92</v>
      </c>
      <c r="AY1044" s="173" t="s">
        <v>171</v>
      </c>
    </row>
    <row r="1045" spans="2:65" s="1" customFormat="1" ht="24.15" customHeight="1">
      <c r="B1045" s="33"/>
      <c r="C1045" s="137" t="s">
        <v>1477</v>
      </c>
      <c r="D1045" s="137" t="s">
        <v>173</v>
      </c>
      <c r="E1045" s="138" t="s">
        <v>373</v>
      </c>
      <c r="F1045" s="139" t="s">
        <v>374</v>
      </c>
      <c r="G1045" s="140" t="s">
        <v>197</v>
      </c>
      <c r="H1045" s="141">
        <v>495.45</v>
      </c>
      <c r="I1045" s="142"/>
      <c r="J1045" s="143">
        <f>ROUND(I1045*H1045,2)</f>
        <v>0</v>
      </c>
      <c r="K1045" s="139" t="s">
        <v>177</v>
      </c>
      <c r="L1045" s="33"/>
      <c r="M1045" s="144" t="s">
        <v>1</v>
      </c>
      <c r="N1045" s="145" t="s">
        <v>50</v>
      </c>
      <c r="P1045" s="146">
        <f>O1045*H1045</f>
        <v>0</v>
      </c>
      <c r="Q1045" s="146">
        <v>2.7599999999999999E-3</v>
      </c>
      <c r="R1045" s="146">
        <f>Q1045*H1045</f>
        <v>1.3674419999999998</v>
      </c>
      <c r="S1045" s="146">
        <v>0</v>
      </c>
      <c r="T1045" s="147">
        <f>S1045*H1045</f>
        <v>0</v>
      </c>
      <c r="AR1045" s="148" t="s">
        <v>178</v>
      </c>
      <c r="AT1045" s="148" t="s">
        <v>173</v>
      </c>
      <c r="AU1045" s="148" t="s">
        <v>98</v>
      </c>
      <c r="AY1045" s="17" t="s">
        <v>171</v>
      </c>
      <c r="BE1045" s="149">
        <f>IF(N1045="základní",J1045,0)</f>
        <v>0</v>
      </c>
      <c r="BF1045" s="149">
        <f>IF(N1045="snížená",J1045,0)</f>
        <v>0</v>
      </c>
      <c r="BG1045" s="149">
        <f>IF(N1045="zákl. přenesená",J1045,0)</f>
        <v>0</v>
      </c>
      <c r="BH1045" s="149">
        <f>IF(N1045="sníž. přenesená",J1045,0)</f>
        <v>0</v>
      </c>
      <c r="BI1045" s="149">
        <f>IF(N1045="nulová",J1045,0)</f>
        <v>0</v>
      </c>
      <c r="BJ1045" s="17" t="s">
        <v>92</v>
      </c>
      <c r="BK1045" s="149">
        <f>ROUND(I1045*H1045,2)</f>
        <v>0</v>
      </c>
      <c r="BL1045" s="17" t="s">
        <v>178</v>
      </c>
      <c r="BM1045" s="148" t="s">
        <v>1478</v>
      </c>
    </row>
    <row r="1046" spans="2:65" s="1" customFormat="1" ht="28.8">
      <c r="B1046" s="33"/>
      <c r="D1046" s="150" t="s">
        <v>180</v>
      </c>
      <c r="F1046" s="151" t="s">
        <v>377</v>
      </c>
      <c r="I1046" s="152"/>
      <c r="L1046" s="33"/>
      <c r="M1046" s="153"/>
      <c r="T1046" s="57"/>
      <c r="AT1046" s="17" t="s">
        <v>180</v>
      </c>
      <c r="AU1046" s="17" t="s">
        <v>98</v>
      </c>
    </row>
    <row r="1047" spans="2:65" s="14" customFormat="1">
      <c r="B1047" s="182"/>
      <c r="D1047" s="150" t="s">
        <v>182</v>
      </c>
      <c r="E1047" s="183" t="s">
        <v>1</v>
      </c>
      <c r="F1047" s="184" t="s">
        <v>1479</v>
      </c>
      <c r="H1047" s="183" t="s">
        <v>1</v>
      </c>
      <c r="I1047" s="185"/>
      <c r="L1047" s="182"/>
      <c r="M1047" s="186"/>
      <c r="T1047" s="187"/>
      <c r="AT1047" s="183" t="s">
        <v>182</v>
      </c>
      <c r="AU1047" s="183" t="s">
        <v>98</v>
      </c>
      <c r="AV1047" s="14" t="s">
        <v>92</v>
      </c>
      <c r="AW1047" s="14" t="s">
        <v>40</v>
      </c>
      <c r="AX1047" s="14" t="s">
        <v>85</v>
      </c>
      <c r="AY1047" s="183" t="s">
        <v>171</v>
      </c>
    </row>
    <row r="1048" spans="2:65" s="12" customFormat="1">
      <c r="B1048" s="154"/>
      <c r="D1048" s="150" t="s">
        <v>182</v>
      </c>
      <c r="E1048" s="155" t="s">
        <v>1</v>
      </c>
      <c r="F1048" s="156" t="s">
        <v>1480</v>
      </c>
      <c r="H1048" s="157">
        <v>495.45</v>
      </c>
      <c r="I1048" s="158"/>
      <c r="L1048" s="154"/>
      <c r="M1048" s="159"/>
      <c r="T1048" s="160"/>
      <c r="AT1048" s="155" t="s">
        <v>182</v>
      </c>
      <c r="AU1048" s="155" t="s">
        <v>98</v>
      </c>
      <c r="AV1048" s="12" t="s">
        <v>98</v>
      </c>
      <c r="AW1048" s="12" t="s">
        <v>40</v>
      </c>
      <c r="AX1048" s="12" t="s">
        <v>85</v>
      </c>
      <c r="AY1048" s="155" t="s">
        <v>171</v>
      </c>
    </row>
    <row r="1049" spans="2:65" s="13" customFormat="1">
      <c r="B1049" s="172"/>
      <c r="D1049" s="150" t="s">
        <v>182</v>
      </c>
      <c r="E1049" s="173" t="s">
        <v>1</v>
      </c>
      <c r="F1049" s="174" t="s">
        <v>546</v>
      </c>
      <c r="H1049" s="175">
        <v>495.45</v>
      </c>
      <c r="I1049" s="176"/>
      <c r="L1049" s="172"/>
      <c r="M1049" s="177"/>
      <c r="T1049" s="178"/>
      <c r="AT1049" s="173" t="s">
        <v>182</v>
      </c>
      <c r="AU1049" s="173" t="s">
        <v>98</v>
      </c>
      <c r="AV1049" s="13" t="s">
        <v>178</v>
      </c>
      <c r="AW1049" s="13" t="s">
        <v>40</v>
      </c>
      <c r="AX1049" s="13" t="s">
        <v>92</v>
      </c>
      <c r="AY1049" s="173" t="s">
        <v>171</v>
      </c>
    </row>
    <row r="1050" spans="2:65" s="1" customFormat="1" ht="24.15" customHeight="1">
      <c r="B1050" s="33"/>
      <c r="C1050" s="137" t="s">
        <v>1481</v>
      </c>
      <c r="D1050" s="137" t="s">
        <v>173</v>
      </c>
      <c r="E1050" s="138" t="s">
        <v>1482</v>
      </c>
      <c r="F1050" s="139" t="s">
        <v>1483</v>
      </c>
      <c r="G1050" s="140" t="s">
        <v>197</v>
      </c>
      <c r="H1050" s="141">
        <v>56.4</v>
      </c>
      <c r="I1050" s="142"/>
      <c r="J1050" s="143">
        <f>ROUND(I1050*H1050,2)</f>
        <v>0</v>
      </c>
      <c r="K1050" s="139" t="s">
        <v>177</v>
      </c>
      <c r="L1050" s="33"/>
      <c r="M1050" s="144" t="s">
        <v>1</v>
      </c>
      <c r="N1050" s="145" t="s">
        <v>50</v>
      </c>
      <c r="P1050" s="146">
        <f>O1050*H1050</f>
        <v>0</v>
      </c>
      <c r="Q1050" s="146">
        <v>4.4000000000000003E-3</v>
      </c>
      <c r="R1050" s="146">
        <f>Q1050*H1050</f>
        <v>0.24816000000000002</v>
      </c>
      <c r="S1050" s="146">
        <v>0</v>
      </c>
      <c r="T1050" s="147">
        <f>S1050*H1050</f>
        <v>0</v>
      </c>
      <c r="AR1050" s="148" t="s">
        <v>178</v>
      </c>
      <c r="AT1050" s="148" t="s">
        <v>173</v>
      </c>
      <c r="AU1050" s="148" t="s">
        <v>98</v>
      </c>
      <c r="AY1050" s="17" t="s">
        <v>171</v>
      </c>
      <c r="BE1050" s="149">
        <f>IF(N1050="základní",J1050,0)</f>
        <v>0</v>
      </c>
      <c r="BF1050" s="149">
        <f>IF(N1050="snížená",J1050,0)</f>
        <v>0</v>
      </c>
      <c r="BG1050" s="149">
        <f>IF(N1050="zákl. přenesená",J1050,0)</f>
        <v>0</v>
      </c>
      <c r="BH1050" s="149">
        <f>IF(N1050="sníž. přenesená",J1050,0)</f>
        <v>0</v>
      </c>
      <c r="BI1050" s="149">
        <f>IF(N1050="nulová",J1050,0)</f>
        <v>0</v>
      </c>
      <c r="BJ1050" s="17" t="s">
        <v>92</v>
      </c>
      <c r="BK1050" s="149">
        <f>ROUND(I1050*H1050,2)</f>
        <v>0</v>
      </c>
      <c r="BL1050" s="17" t="s">
        <v>178</v>
      </c>
      <c r="BM1050" s="148" t="s">
        <v>1484</v>
      </c>
    </row>
    <row r="1051" spans="2:65" s="1" customFormat="1" ht="28.8">
      <c r="B1051" s="33"/>
      <c r="D1051" s="150" t="s">
        <v>180</v>
      </c>
      <c r="F1051" s="151" t="s">
        <v>1485</v>
      </c>
      <c r="I1051" s="152"/>
      <c r="L1051" s="33"/>
      <c r="M1051" s="153"/>
      <c r="T1051" s="57"/>
      <c r="AT1051" s="17" t="s">
        <v>180</v>
      </c>
      <c r="AU1051" s="17" t="s">
        <v>98</v>
      </c>
    </row>
    <row r="1052" spans="2:65" s="14" customFormat="1">
      <c r="B1052" s="182"/>
      <c r="D1052" s="150" t="s">
        <v>182</v>
      </c>
      <c r="E1052" s="183" t="s">
        <v>1</v>
      </c>
      <c r="F1052" s="184" t="s">
        <v>1479</v>
      </c>
      <c r="H1052" s="183" t="s">
        <v>1</v>
      </c>
      <c r="I1052" s="185"/>
      <c r="L1052" s="182"/>
      <c r="M1052" s="186"/>
      <c r="T1052" s="187"/>
      <c r="AT1052" s="183" t="s">
        <v>182</v>
      </c>
      <c r="AU1052" s="183" t="s">
        <v>98</v>
      </c>
      <c r="AV1052" s="14" t="s">
        <v>92</v>
      </c>
      <c r="AW1052" s="14" t="s">
        <v>40</v>
      </c>
      <c r="AX1052" s="14" t="s">
        <v>85</v>
      </c>
      <c r="AY1052" s="183" t="s">
        <v>171</v>
      </c>
    </row>
    <row r="1053" spans="2:65" s="12" customFormat="1">
      <c r="B1053" s="154"/>
      <c r="D1053" s="150" t="s">
        <v>182</v>
      </c>
      <c r="E1053" s="155" t="s">
        <v>1</v>
      </c>
      <c r="F1053" s="156" t="s">
        <v>1486</v>
      </c>
      <c r="H1053" s="157">
        <v>56.4</v>
      </c>
      <c r="I1053" s="158"/>
      <c r="L1053" s="154"/>
      <c r="M1053" s="159"/>
      <c r="T1053" s="160"/>
      <c r="AT1053" s="155" t="s">
        <v>182</v>
      </c>
      <c r="AU1053" s="155" t="s">
        <v>98</v>
      </c>
      <c r="AV1053" s="12" t="s">
        <v>98</v>
      </c>
      <c r="AW1053" s="12" t="s">
        <v>40</v>
      </c>
      <c r="AX1053" s="12" t="s">
        <v>85</v>
      </c>
      <c r="AY1053" s="155" t="s">
        <v>171</v>
      </c>
    </row>
    <row r="1054" spans="2:65" s="13" customFormat="1">
      <c r="B1054" s="172"/>
      <c r="D1054" s="150" t="s">
        <v>182</v>
      </c>
      <c r="E1054" s="173" t="s">
        <v>1</v>
      </c>
      <c r="F1054" s="174" t="s">
        <v>546</v>
      </c>
      <c r="H1054" s="175">
        <v>56.4</v>
      </c>
      <c r="I1054" s="176"/>
      <c r="L1054" s="172"/>
      <c r="M1054" s="177"/>
      <c r="T1054" s="178"/>
      <c r="AT1054" s="173" t="s">
        <v>182</v>
      </c>
      <c r="AU1054" s="173" t="s">
        <v>98</v>
      </c>
      <c r="AV1054" s="13" t="s">
        <v>178</v>
      </c>
      <c r="AW1054" s="13" t="s">
        <v>40</v>
      </c>
      <c r="AX1054" s="13" t="s">
        <v>92</v>
      </c>
      <c r="AY1054" s="173" t="s">
        <v>171</v>
      </c>
    </row>
    <row r="1055" spans="2:65" s="1" customFormat="1" ht="24.15" customHeight="1">
      <c r="B1055" s="33"/>
      <c r="C1055" s="137" t="s">
        <v>1487</v>
      </c>
      <c r="D1055" s="137" t="s">
        <v>173</v>
      </c>
      <c r="E1055" s="138" t="s">
        <v>1488</v>
      </c>
      <c r="F1055" s="139" t="s">
        <v>1489</v>
      </c>
      <c r="G1055" s="140" t="s">
        <v>382</v>
      </c>
      <c r="H1055" s="141">
        <v>6</v>
      </c>
      <c r="I1055" s="142"/>
      <c r="J1055" s="143">
        <f>ROUND(I1055*H1055,2)</f>
        <v>0</v>
      </c>
      <c r="K1055" s="139" t="s">
        <v>177</v>
      </c>
      <c r="L1055" s="33"/>
      <c r="M1055" s="144" t="s">
        <v>1</v>
      </c>
      <c r="N1055" s="145" t="s">
        <v>50</v>
      </c>
      <c r="P1055" s="146">
        <f>O1055*H1055</f>
        <v>0</v>
      </c>
      <c r="Q1055" s="146">
        <v>8.0000000000000007E-5</v>
      </c>
      <c r="R1055" s="146">
        <f>Q1055*H1055</f>
        <v>4.8000000000000007E-4</v>
      </c>
      <c r="S1055" s="146">
        <v>0</v>
      </c>
      <c r="T1055" s="147">
        <f>S1055*H1055</f>
        <v>0</v>
      </c>
      <c r="AR1055" s="148" t="s">
        <v>178</v>
      </c>
      <c r="AT1055" s="148" t="s">
        <v>173</v>
      </c>
      <c r="AU1055" s="148" t="s">
        <v>98</v>
      </c>
      <c r="AY1055" s="17" t="s">
        <v>171</v>
      </c>
      <c r="BE1055" s="149">
        <f>IF(N1055="základní",J1055,0)</f>
        <v>0</v>
      </c>
      <c r="BF1055" s="149">
        <f>IF(N1055="snížená",J1055,0)</f>
        <v>0</v>
      </c>
      <c r="BG1055" s="149">
        <f>IF(N1055="zákl. přenesená",J1055,0)</f>
        <v>0</v>
      </c>
      <c r="BH1055" s="149">
        <f>IF(N1055="sníž. přenesená",J1055,0)</f>
        <v>0</v>
      </c>
      <c r="BI1055" s="149">
        <f>IF(N1055="nulová",J1055,0)</f>
        <v>0</v>
      </c>
      <c r="BJ1055" s="17" t="s">
        <v>92</v>
      </c>
      <c r="BK1055" s="149">
        <f>ROUND(I1055*H1055,2)</f>
        <v>0</v>
      </c>
      <c r="BL1055" s="17" t="s">
        <v>178</v>
      </c>
      <c r="BM1055" s="148" t="s">
        <v>1490</v>
      </c>
    </row>
    <row r="1056" spans="2:65" s="1" customFormat="1" ht="28.8">
      <c r="B1056" s="33"/>
      <c r="D1056" s="150" t="s">
        <v>180</v>
      </c>
      <c r="F1056" s="151" t="s">
        <v>1491</v>
      </c>
      <c r="I1056" s="152"/>
      <c r="L1056" s="33"/>
      <c r="M1056" s="153"/>
      <c r="T1056" s="57"/>
      <c r="AT1056" s="17" t="s">
        <v>180</v>
      </c>
      <c r="AU1056" s="17" t="s">
        <v>98</v>
      </c>
    </row>
    <row r="1057" spans="2:65" s="14" customFormat="1">
      <c r="B1057" s="182"/>
      <c r="D1057" s="150" t="s">
        <v>182</v>
      </c>
      <c r="E1057" s="183" t="s">
        <v>1</v>
      </c>
      <c r="F1057" s="184" t="s">
        <v>836</v>
      </c>
      <c r="H1057" s="183" t="s">
        <v>1</v>
      </c>
      <c r="I1057" s="185"/>
      <c r="L1057" s="182"/>
      <c r="M1057" s="186"/>
      <c r="T1057" s="187"/>
      <c r="AT1057" s="183" t="s">
        <v>182</v>
      </c>
      <c r="AU1057" s="183" t="s">
        <v>98</v>
      </c>
      <c r="AV1057" s="14" t="s">
        <v>92</v>
      </c>
      <c r="AW1057" s="14" t="s">
        <v>40</v>
      </c>
      <c r="AX1057" s="14" t="s">
        <v>85</v>
      </c>
      <c r="AY1057" s="183" t="s">
        <v>171</v>
      </c>
    </row>
    <row r="1058" spans="2:65" s="12" customFormat="1">
      <c r="B1058" s="154"/>
      <c r="D1058" s="150" t="s">
        <v>182</v>
      </c>
      <c r="E1058" s="155" t="s">
        <v>1</v>
      </c>
      <c r="F1058" s="156" t="s">
        <v>1492</v>
      </c>
      <c r="H1058" s="157">
        <v>6</v>
      </c>
      <c r="I1058" s="158"/>
      <c r="L1058" s="154"/>
      <c r="M1058" s="159"/>
      <c r="T1058" s="160"/>
      <c r="AT1058" s="155" t="s">
        <v>182</v>
      </c>
      <c r="AU1058" s="155" t="s">
        <v>98</v>
      </c>
      <c r="AV1058" s="12" t="s">
        <v>98</v>
      </c>
      <c r="AW1058" s="12" t="s">
        <v>40</v>
      </c>
      <c r="AX1058" s="12" t="s">
        <v>85</v>
      </c>
      <c r="AY1058" s="155" t="s">
        <v>171</v>
      </c>
    </row>
    <row r="1059" spans="2:65" s="13" customFormat="1">
      <c r="B1059" s="172"/>
      <c r="D1059" s="150" t="s">
        <v>182</v>
      </c>
      <c r="E1059" s="173" t="s">
        <v>1</v>
      </c>
      <c r="F1059" s="174" t="s">
        <v>546</v>
      </c>
      <c r="H1059" s="175">
        <v>6</v>
      </c>
      <c r="I1059" s="176"/>
      <c r="L1059" s="172"/>
      <c r="M1059" s="177"/>
      <c r="T1059" s="178"/>
      <c r="AT1059" s="173" t="s">
        <v>182</v>
      </c>
      <c r="AU1059" s="173" t="s">
        <v>98</v>
      </c>
      <c r="AV1059" s="13" t="s">
        <v>178</v>
      </c>
      <c r="AW1059" s="13" t="s">
        <v>40</v>
      </c>
      <c r="AX1059" s="13" t="s">
        <v>92</v>
      </c>
      <c r="AY1059" s="173" t="s">
        <v>171</v>
      </c>
    </row>
    <row r="1060" spans="2:65" s="1" customFormat="1" ht="16.5" customHeight="1">
      <c r="B1060" s="33"/>
      <c r="C1060" s="162" t="s">
        <v>1493</v>
      </c>
      <c r="D1060" s="162" t="s">
        <v>250</v>
      </c>
      <c r="E1060" s="163" t="s">
        <v>1494</v>
      </c>
      <c r="F1060" s="164" t="s">
        <v>1495</v>
      </c>
      <c r="G1060" s="165" t="s">
        <v>382</v>
      </c>
      <c r="H1060" s="166">
        <v>6</v>
      </c>
      <c r="I1060" s="167"/>
      <c r="J1060" s="168">
        <f>ROUND(I1060*H1060,2)</f>
        <v>0</v>
      </c>
      <c r="K1060" s="164" t="s">
        <v>177</v>
      </c>
      <c r="L1060" s="169"/>
      <c r="M1060" s="170" t="s">
        <v>1</v>
      </c>
      <c r="N1060" s="171" t="s">
        <v>50</v>
      </c>
      <c r="P1060" s="146">
        <f>O1060*H1060</f>
        <v>0</v>
      </c>
      <c r="Q1060" s="146">
        <v>5.0000000000000001E-4</v>
      </c>
      <c r="R1060" s="146">
        <f>Q1060*H1060</f>
        <v>3.0000000000000001E-3</v>
      </c>
      <c r="S1060" s="146">
        <v>0</v>
      </c>
      <c r="T1060" s="147">
        <f>S1060*H1060</f>
        <v>0</v>
      </c>
      <c r="AR1060" s="148" t="s">
        <v>219</v>
      </c>
      <c r="AT1060" s="148" t="s">
        <v>250</v>
      </c>
      <c r="AU1060" s="148" t="s">
        <v>98</v>
      </c>
      <c r="AY1060" s="17" t="s">
        <v>171</v>
      </c>
      <c r="BE1060" s="149">
        <f>IF(N1060="základní",J1060,0)</f>
        <v>0</v>
      </c>
      <c r="BF1060" s="149">
        <f>IF(N1060="snížená",J1060,0)</f>
        <v>0</v>
      </c>
      <c r="BG1060" s="149">
        <f>IF(N1060="zákl. přenesená",J1060,0)</f>
        <v>0</v>
      </c>
      <c r="BH1060" s="149">
        <f>IF(N1060="sníž. přenesená",J1060,0)</f>
        <v>0</v>
      </c>
      <c r="BI1060" s="149">
        <f>IF(N1060="nulová",J1060,0)</f>
        <v>0</v>
      </c>
      <c r="BJ1060" s="17" t="s">
        <v>92</v>
      </c>
      <c r="BK1060" s="149">
        <f>ROUND(I1060*H1060,2)</f>
        <v>0</v>
      </c>
      <c r="BL1060" s="17" t="s">
        <v>178</v>
      </c>
      <c r="BM1060" s="148" t="s">
        <v>1496</v>
      </c>
    </row>
    <row r="1061" spans="2:65" s="1" customFormat="1">
      <c r="B1061" s="33"/>
      <c r="D1061" s="150" t="s">
        <v>180</v>
      </c>
      <c r="F1061" s="151" t="s">
        <v>1495</v>
      </c>
      <c r="I1061" s="152"/>
      <c r="L1061" s="33"/>
      <c r="M1061" s="153"/>
      <c r="T1061" s="57"/>
      <c r="AT1061" s="17" t="s">
        <v>180</v>
      </c>
      <c r="AU1061" s="17" t="s">
        <v>98</v>
      </c>
    </row>
    <row r="1062" spans="2:65" s="14" customFormat="1">
      <c r="B1062" s="182"/>
      <c r="D1062" s="150" t="s">
        <v>182</v>
      </c>
      <c r="E1062" s="183" t="s">
        <v>1</v>
      </c>
      <c r="F1062" s="184" t="s">
        <v>836</v>
      </c>
      <c r="H1062" s="183" t="s">
        <v>1</v>
      </c>
      <c r="I1062" s="185"/>
      <c r="L1062" s="182"/>
      <c r="M1062" s="186"/>
      <c r="T1062" s="187"/>
      <c r="AT1062" s="183" t="s">
        <v>182</v>
      </c>
      <c r="AU1062" s="183" t="s">
        <v>98</v>
      </c>
      <c r="AV1062" s="14" t="s">
        <v>92</v>
      </c>
      <c r="AW1062" s="14" t="s">
        <v>40</v>
      </c>
      <c r="AX1062" s="14" t="s">
        <v>85</v>
      </c>
      <c r="AY1062" s="183" t="s">
        <v>171</v>
      </c>
    </row>
    <row r="1063" spans="2:65" s="12" customFormat="1">
      <c r="B1063" s="154"/>
      <c r="D1063" s="150" t="s">
        <v>182</v>
      </c>
      <c r="E1063" s="155" t="s">
        <v>1</v>
      </c>
      <c r="F1063" s="156" t="s">
        <v>1492</v>
      </c>
      <c r="H1063" s="157">
        <v>6</v>
      </c>
      <c r="I1063" s="158"/>
      <c r="L1063" s="154"/>
      <c r="M1063" s="159"/>
      <c r="T1063" s="160"/>
      <c r="AT1063" s="155" t="s">
        <v>182</v>
      </c>
      <c r="AU1063" s="155" t="s">
        <v>98</v>
      </c>
      <c r="AV1063" s="12" t="s">
        <v>98</v>
      </c>
      <c r="AW1063" s="12" t="s">
        <v>40</v>
      </c>
      <c r="AX1063" s="12" t="s">
        <v>85</v>
      </c>
      <c r="AY1063" s="155" t="s">
        <v>171</v>
      </c>
    </row>
    <row r="1064" spans="2:65" s="13" customFormat="1">
      <c r="B1064" s="172"/>
      <c r="D1064" s="150" t="s">
        <v>182</v>
      </c>
      <c r="E1064" s="173" t="s">
        <v>1</v>
      </c>
      <c r="F1064" s="174" t="s">
        <v>546</v>
      </c>
      <c r="H1064" s="175">
        <v>6</v>
      </c>
      <c r="I1064" s="176"/>
      <c r="L1064" s="172"/>
      <c r="M1064" s="177"/>
      <c r="T1064" s="178"/>
      <c r="AT1064" s="173" t="s">
        <v>182</v>
      </c>
      <c r="AU1064" s="173" t="s">
        <v>98</v>
      </c>
      <c r="AV1064" s="13" t="s">
        <v>178</v>
      </c>
      <c r="AW1064" s="13" t="s">
        <v>40</v>
      </c>
      <c r="AX1064" s="13" t="s">
        <v>92</v>
      </c>
      <c r="AY1064" s="173" t="s">
        <v>171</v>
      </c>
    </row>
    <row r="1065" spans="2:65" s="1" customFormat="1" ht="33" customHeight="1">
      <c r="B1065" s="33"/>
      <c r="C1065" s="137" t="s">
        <v>1497</v>
      </c>
      <c r="D1065" s="137" t="s">
        <v>173</v>
      </c>
      <c r="E1065" s="138" t="s">
        <v>380</v>
      </c>
      <c r="F1065" s="139" t="s">
        <v>381</v>
      </c>
      <c r="G1065" s="140" t="s">
        <v>382</v>
      </c>
      <c r="H1065" s="141">
        <v>73</v>
      </c>
      <c r="I1065" s="142"/>
      <c r="J1065" s="143">
        <f>ROUND(I1065*H1065,2)</f>
        <v>0</v>
      </c>
      <c r="K1065" s="139" t="s">
        <v>177</v>
      </c>
      <c r="L1065" s="33"/>
      <c r="M1065" s="144" t="s">
        <v>1</v>
      </c>
      <c r="N1065" s="145" t="s">
        <v>50</v>
      </c>
      <c r="P1065" s="146">
        <f>O1065*H1065</f>
        <v>0</v>
      </c>
      <c r="Q1065" s="146">
        <v>0</v>
      </c>
      <c r="R1065" s="146">
        <f>Q1065*H1065</f>
        <v>0</v>
      </c>
      <c r="S1065" s="146">
        <v>0</v>
      </c>
      <c r="T1065" s="147">
        <f>S1065*H1065</f>
        <v>0</v>
      </c>
      <c r="AR1065" s="148" t="s">
        <v>178</v>
      </c>
      <c r="AT1065" s="148" t="s">
        <v>173</v>
      </c>
      <c r="AU1065" s="148" t="s">
        <v>98</v>
      </c>
      <c r="AY1065" s="17" t="s">
        <v>171</v>
      </c>
      <c r="BE1065" s="149">
        <f>IF(N1065="základní",J1065,0)</f>
        <v>0</v>
      </c>
      <c r="BF1065" s="149">
        <f>IF(N1065="snížená",J1065,0)</f>
        <v>0</v>
      </c>
      <c r="BG1065" s="149">
        <f>IF(N1065="zákl. přenesená",J1065,0)</f>
        <v>0</v>
      </c>
      <c r="BH1065" s="149">
        <f>IF(N1065="sníž. přenesená",J1065,0)</f>
        <v>0</v>
      </c>
      <c r="BI1065" s="149">
        <f>IF(N1065="nulová",J1065,0)</f>
        <v>0</v>
      </c>
      <c r="BJ1065" s="17" t="s">
        <v>92</v>
      </c>
      <c r="BK1065" s="149">
        <f>ROUND(I1065*H1065,2)</f>
        <v>0</v>
      </c>
      <c r="BL1065" s="17" t="s">
        <v>178</v>
      </c>
      <c r="BM1065" s="148" t="s">
        <v>1498</v>
      </c>
    </row>
    <row r="1066" spans="2:65" s="1" customFormat="1" ht="28.8">
      <c r="B1066" s="33"/>
      <c r="D1066" s="150" t="s">
        <v>180</v>
      </c>
      <c r="F1066" s="151" t="s">
        <v>1499</v>
      </c>
      <c r="I1066" s="152"/>
      <c r="L1066" s="33"/>
      <c r="M1066" s="153"/>
      <c r="T1066" s="57"/>
      <c r="AT1066" s="17" t="s">
        <v>180</v>
      </c>
      <c r="AU1066" s="17" t="s">
        <v>98</v>
      </c>
    </row>
    <row r="1067" spans="2:65" s="14" customFormat="1">
      <c r="B1067" s="182"/>
      <c r="D1067" s="150" t="s">
        <v>182</v>
      </c>
      <c r="E1067" s="183" t="s">
        <v>1</v>
      </c>
      <c r="F1067" s="184" t="s">
        <v>1500</v>
      </c>
      <c r="H1067" s="183" t="s">
        <v>1</v>
      </c>
      <c r="I1067" s="185"/>
      <c r="L1067" s="182"/>
      <c r="M1067" s="186"/>
      <c r="T1067" s="187"/>
      <c r="AT1067" s="183" t="s">
        <v>182</v>
      </c>
      <c r="AU1067" s="183" t="s">
        <v>98</v>
      </c>
      <c r="AV1067" s="14" t="s">
        <v>92</v>
      </c>
      <c r="AW1067" s="14" t="s">
        <v>40</v>
      </c>
      <c r="AX1067" s="14" t="s">
        <v>85</v>
      </c>
      <c r="AY1067" s="183" t="s">
        <v>171</v>
      </c>
    </row>
    <row r="1068" spans="2:65" s="12" customFormat="1">
      <c r="B1068" s="154"/>
      <c r="D1068" s="150" t="s">
        <v>182</v>
      </c>
      <c r="E1068" s="155" t="s">
        <v>1</v>
      </c>
      <c r="F1068" s="156" t="s">
        <v>1501</v>
      </c>
      <c r="H1068" s="157">
        <v>73</v>
      </c>
      <c r="I1068" s="158"/>
      <c r="L1068" s="154"/>
      <c r="M1068" s="159"/>
      <c r="T1068" s="160"/>
      <c r="AT1068" s="155" t="s">
        <v>182</v>
      </c>
      <c r="AU1068" s="155" t="s">
        <v>98</v>
      </c>
      <c r="AV1068" s="12" t="s">
        <v>98</v>
      </c>
      <c r="AW1068" s="12" t="s">
        <v>40</v>
      </c>
      <c r="AX1068" s="12" t="s">
        <v>85</v>
      </c>
      <c r="AY1068" s="155" t="s">
        <v>171</v>
      </c>
    </row>
    <row r="1069" spans="2:65" s="13" customFormat="1">
      <c r="B1069" s="172"/>
      <c r="D1069" s="150" t="s">
        <v>182</v>
      </c>
      <c r="E1069" s="173" t="s">
        <v>1</v>
      </c>
      <c r="F1069" s="174" t="s">
        <v>546</v>
      </c>
      <c r="H1069" s="175">
        <v>73</v>
      </c>
      <c r="I1069" s="176"/>
      <c r="L1069" s="172"/>
      <c r="M1069" s="177"/>
      <c r="T1069" s="178"/>
      <c r="AT1069" s="173" t="s">
        <v>182</v>
      </c>
      <c r="AU1069" s="173" t="s">
        <v>98</v>
      </c>
      <c r="AV1069" s="13" t="s">
        <v>178</v>
      </c>
      <c r="AW1069" s="13" t="s">
        <v>40</v>
      </c>
      <c r="AX1069" s="13" t="s">
        <v>92</v>
      </c>
      <c r="AY1069" s="173" t="s">
        <v>171</v>
      </c>
    </row>
    <row r="1070" spans="2:65" s="1" customFormat="1" ht="16.5" customHeight="1">
      <c r="B1070" s="33"/>
      <c r="C1070" s="162" t="s">
        <v>1502</v>
      </c>
      <c r="D1070" s="162" t="s">
        <v>250</v>
      </c>
      <c r="E1070" s="163" t="s">
        <v>1503</v>
      </c>
      <c r="F1070" s="164" t="s">
        <v>1504</v>
      </c>
      <c r="G1070" s="165" t="s">
        <v>382</v>
      </c>
      <c r="H1070" s="166">
        <v>71</v>
      </c>
      <c r="I1070" s="167"/>
      <c r="J1070" s="168">
        <f>ROUND(I1070*H1070,2)</f>
        <v>0</v>
      </c>
      <c r="K1070" s="164" t="s">
        <v>177</v>
      </c>
      <c r="L1070" s="169"/>
      <c r="M1070" s="170" t="s">
        <v>1</v>
      </c>
      <c r="N1070" s="171" t="s">
        <v>50</v>
      </c>
      <c r="P1070" s="146">
        <f>O1070*H1070</f>
        <v>0</v>
      </c>
      <c r="Q1070" s="146">
        <v>6.4999999999999997E-4</v>
      </c>
      <c r="R1070" s="146">
        <f>Q1070*H1070</f>
        <v>4.6149999999999997E-2</v>
      </c>
      <c r="S1070" s="146">
        <v>0</v>
      </c>
      <c r="T1070" s="147">
        <f>S1070*H1070</f>
        <v>0</v>
      </c>
      <c r="AR1070" s="148" t="s">
        <v>219</v>
      </c>
      <c r="AT1070" s="148" t="s">
        <v>250</v>
      </c>
      <c r="AU1070" s="148" t="s">
        <v>98</v>
      </c>
      <c r="AY1070" s="17" t="s">
        <v>171</v>
      </c>
      <c r="BE1070" s="149">
        <f>IF(N1070="základní",J1070,0)</f>
        <v>0</v>
      </c>
      <c r="BF1070" s="149">
        <f>IF(N1070="snížená",J1070,0)</f>
        <v>0</v>
      </c>
      <c r="BG1070" s="149">
        <f>IF(N1070="zákl. přenesená",J1070,0)</f>
        <v>0</v>
      </c>
      <c r="BH1070" s="149">
        <f>IF(N1070="sníž. přenesená",J1070,0)</f>
        <v>0</v>
      </c>
      <c r="BI1070" s="149">
        <f>IF(N1070="nulová",J1070,0)</f>
        <v>0</v>
      </c>
      <c r="BJ1070" s="17" t="s">
        <v>92</v>
      </c>
      <c r="BK1070" s="149">
        <f>ROUND(I1070*H1070,2)</f>
        <v>0</v>
      </c>
      <c r="BL1070" s="17" t="s">
        <v>178</v>
      </c>
      <c r="BM1070" s="148" t="s">
        <v>1505</v>
      </c>
    </row>
    <row r="1071" spans="2:65" s="1" customFormat="1">
      <c r="B1071" s="33"/>
      <c r="D1071" s="150" t="s">
        <v>180</v>
      </c>
      <c r="F1071" s="151" t="s">
        <v>1504</v>
      </c>
      <c r="I1071" s="152"/>
      <c r="L1071" s="33"/>
      <c r="M1071" s="153"/>
      <c r="T1071" s="57"/>
      <c r="AT1071" s="17" t="s">
        <v>180</v>
      </c>
      <c r="AU1071" s="17" t="s">
        <v>98</v>
      </c>
    </row>
    <row r="1072" spans="2:65" s="14" customFormat="1">
      <c r="B1072" s="182"/>
      <c r="D1072" s="150" t="s">
        <v>182</v>
      </c>
      <c r="E1072" s="183" t="s">
        <v>1</v>
      </c>
      <c r="F1072" s="184" t="s">
        <v>1500</v>
      </c>
      <c r="H1072" s="183" t="s">
        <v>1</v>
      </c>
      <c r="I1072" s="185"/>
      <c r="L1072" s="182"/>
      <c r="M1072" s="186"/>
      <c r="T1072" s="187"/>
      <c r="AT1072" s="183" t="s">
        <v>182</v>
      </c>
      <c r="AU1072" s="183" t="s">
        <v>98</v>
      </c>
      <c r="AV1072" s="14" t="s">
        <v>92</v>
      </c>
      <c r="AW1072" s="14" t="s">
        <v>40</v>
      </c>
      <c r="AX1072" s="14" t="s">
        <v>85</v>
      </c>
      <c r="AY1072" s="183" t="s">
        <v>171</v>
      </c>
    </row>
    <row r="1073" spans="2:65" s="12" customFormat="1">
      <c r="B1073" s="154"/>
      <c r="D1073" s="150" t="s">
        <v>182</v>
      </c>
      <c r="E1073" s="155" t="s">
        <v>1</v>
      </c>
      <c r="F1073" s="156" t="s">
        <v>1506</v>
      </c>
      <c r="H1073" s="157">
        <v>71</v>
      </c>
      <c r="I1073" s="158"/>
      <c r="L1073" s="154"/>
      <c r="M1073" s="159"/>
      <c r="T1073" s="160"/>
      <c r="AT1073" s="155" t="s">
        <v>182</v>
      </c>
      <c r="AU1073" s="155" t="s">
        <v>98</v>
      </c>
      <c r="AV1073" s="12" t="s">
        <v>98</v>
      </c>
      <c r="AW1073" s="12" t="s">
        <v>40</v>
      </c>
      <c r="AX1073" s="12" t="s">
        <v>85</v>
      </c>
      <c r="AY1073" s="155" t="s">
        <v>171</v>
      </c>
    </row>
    <row r="1074" spans="2:65" s="13" customFormat="1">
      <c r="B1074" s="172"/>
      <c r="D1074" s="150" t="s">
        <v>182</v>
      </c>
      <c r="E1074" s="173" t="s">
        <v>1</v>
      </c>
      <c r="F1074" s="174" t="s">
        <v>546</v>
      </c>
      <c r="H1074" s="175">
        <v>71</v>
      </c>
      <c r="I1074" s="176"/>
      <c r="L1074" s="172"/>
      <c r="M1074" s="177"/>
      <c r="T1074" s="178"/>
      <c r="AT1074" s="173" t="s">
        <v>182</v>
      </c>
      <c r="AU1074" s="173" t="s">
        <v>98</v>
      </c>
      <c r="AV1074" s="13" t="s">
        <v>178</v>
      </c>
      <c r="AW1074" s="13" t="s">
        <v>40</v>
      </c>
      <c r="AX1074" s="13" t="s">
        <v>92</v>
      </c>
      <c r="AY1074" s="173" t="s">
        <v>171</v>
      </c>
    </row>
    <row r="1075" spans="2:65" s="1" customFormat="1" ht="16.5" customHeight="1">
      <c r="B1075" s="33"/>
      <c r="C1075" s="162" t="s">
        <v>1507</v>
      </c>
      <c r="D1075" s="162" t="s">
        <v>250</v>
      </c>
      <c r="E1075" s="163" t="s">
        <v>1508</v>
      </c>
      <c r="F1075" s="164" t="s">
        <v>1509</v>
      </c>
      <c r="G1075" s="165" t="s">
        <v>382</v>
      </c>
      <c r="H1075" s="166">
        <v>2</v>
      </c>
      <c r="I1075" s="167"/>
      <c r="J1075" s="168">
        <f>ROUND(I1075*H1075,2)</f>
        <v>0</v>
      </c>
      <c r="K1075" s="164" t="s">
        <v>177</v>
      </c>
      <c r="L1075" s="169"/>
      <c r="M1075" s="170" t="s">
        <v>1</v>
      </c>
      <c r="N1075" s="171" t="s">
        <v>50</v>
      </c>
      <c r="P1075" s="146">
        <f>O1075*H1075</f>
        <v>0</v>
      </c>
      <c r="Q1075" s="146">
        <v>6.4000000000000005E-4</v>
      </c>
      <c r="R1075" s="146">
        <f>Q1075*H1075</f>
        <v>1.2800000000000001E-3</v>
      </c>
      <c r="S1075" s="146">
        <v>0</v>
      </c>
      <c r="T1075" s="147">
        <f>S1075*H1075</f>
        <v>0</v>
      </c>
      <c r="AR1075" s="148" t="s">
        <v>219</v>
      </c>
      <c r="AT1075" s="148" t="s">
        <v>250</v>
      </c>
      <c r="AU1075" s="148" t="s">
        <v>98</v>
      </c>
      <c r="AY1075" s="17" t="s">
        <v>171</v>
      </c>
      <c r="BE1075" s="149">
        <f>IF(N1075="základní",J1075,0)</f>
        <v>0</v>
      </c>
      <c r="BF1075" s="149">
        <f>IF(N1075="snížená",J1075,0)</f>
        <v>0</v>
      </c>
      <c r="BG1075" s="149">
        <f>IF(N1075="zákl. přenesená",J1075,0)</f>
        <v>0</v>
      </c>
      <c r="BH1075" s="149">
        <f>IF(N1075="sníž. přenesená",J1075,0)</f>
        <v>0</v>
      </c>
      <c r="BI1075" s="149">
        <f>IF(N1075="nulová",J1075,0)</f>
        <v>0</v>
      </c>
      <c r="BJ1075" s="17" t="s">
        <v>92</v>
      </c>
      <c r="BK1075" s="149">
        <f>ROUND(I1075*H1075,2)</f>
        <v>0</v>
      </c>
      <c r="BL1075" s="17" t="s">
        <v>178</v>
      </c>
      <c r="BM1075" s="148" t="s">
        <v>1510</v>
      </c>
    </row>
    <row r="1076" spans="2:65" s="1" customFormat="1">
      <c r="B1076" s="33"/>
      <c r="D1076" s="150" t="s">
        <v>180</v>
      </c>
      <c r="F1076" s="151" t="s">
        <v>1509</v>
      </c>
      <c r="I1076" s="152"/>
      <c r="L1076" s="33"/>
      <c r="M1076" s="153"/>
      <c r="T1076" s="57"/>
      <c r="AT1076" s="17" t="s">
        <v>180</v>
      </c>
      <c r="AU1076" s="17" t="s">
        <v>98</v>
      </c>
    </row>
    <row r="1077" spans="2:65" s="14" customFormat="1">
      <c r="B1077" s="182"/>
      <c r="D1077" s="150" t="s">
        <v>182</v>
      </c>
      <c r="E1077" s="183" t="s">
        <v>1</v>
      </c>
      <c r="F1077" s="184" t="s">
        <v>1500</v>
      </c>
      <c r="H1077" s="183" t="s">
        <v>1</v>
      </c>
      <c r="I1077" s="185"/>
      <c r="L1077" s="182"/>
      <c r="M1077" s="186"/>
      <c r="T1077" s="187"/>
      <c r="AT1077" s="183" t="s">
        <v>182</v>
      </c>
      <c r="AU1077" s="183" t="s">
        <v>98</v>
      </c>
      <c r="AV1077" s="14" t="s">
        <v>92</v>
      </c>
      <c r="AW1077" s="14" t="s">
        <v>40</v>
      </c>
      <c r="AX1077" s="14" t="s">
        <v>85</v>
      </c>
      <c r="AY1077" s="183" t="s">
        <v>171</v>
      </c>
    </row>
    <row r="1078" spans="2:65" s="12" customFormat="1">
      <c r="B1078" s="154"/>
      <c r="D1078" s="150" t="s">
        <v>182</v>
      </c>
      <c r="E1078" s="155" t="s">
        <v>1</v>
      </c>
      <c r="F1078" s="156" t="s">
        <v>1330</v>
      </c>
      <c r="H1078" s="157">
        <v>2</v>
      </c>
      <c r="I1078" s="158"/>
      <c r="L1078" s="154"/>
      <c r="M1078" s="159"/>
      <c r="T1078" s="160"/>
      <c r="AT1078" s="155" t="s">
        <v>182</v>
      </c>
      <c r="AU1078" s="155" t="s">
        <v>98</v>
      </c>
      <c r="AV1078" s="12" t="s">
        <v>98</v>
      </c>
      <c r="AW1078" s="12" t="s">
        <v>40</v>
      </c>
      <c r="AX1078" s="12" t="s">
        <v>85</v>
      </c>
      <c r="AY1078" s="155" t="s">
        <v>171</v>
      </c>
    </row>
    <row r="1079" spans="2:65" s="13" customFormat="1">
      <c r="B1079" s="172"/>
      <c r="D1079" s="150" t="s">
        <v>182</v>
      </c>
      <c r="E1079" s="173" t="s">
        <v>1</v>
      </c>
      <c r="F1079" s="174" t="s">
        <v>546</v>
      </c>
      <c r="H1079" s="175">
        <v>2</v>
      </c>
      <c r="I1079" s="176"/>
      <c r="L1079" s="172"/>
      <c r="M1079" s="177"/>
      <c r="T1079" s="178"/>
      <c r="AT1079" s="173" t="s">
        <v>182</v>
      </c>
      <c r="AU1079" s="173" t="s">
        <v>98</v>
      </c>
      <c r="AV1079" s="13" t="s">
        <v>178</v>
      </c>
      <c r="AW1079" s="13" t="s">
        <v>40</v>
      </c>
      <c r="AX1079" s="13" t="s">
        <v>92</v>
      </c>
      <c r="AY1079" s="173" t="s">
        <v>171</v>
      </c>
    </row>
    <row r="1080" spans="2:65" s="1" customFormat="1" ht="33" customHeight="1">
      <c r="B1080" s="33"/>
      <c r="C1080" s="137" t="s">
        <v>1511</v>
      </c>
      <c r="D1080" s="137" t="s">
        <v>173</v>
      </c>
      <c r="E1080" s="138" t="s">
        <v>1512</v>
      </c>
      <c r="F1080" s="139" t="s">
        <v>1513</v>
      </c>
      <c r="G1080" s="140" t="s">
        <v>382</v>
      </c>
      <c r="H1080" s="141">
        <v>10</v>
      </c>
      <c r="I1080" s="142"/>
      <c r="J1080" s="143">
        <f>ROUND(I1080*H1080,2)</f>
        <v>0</v>
      </c>
      <c r="K1080" s="139" t="s">
        <v>177</v>
      </c>
      <c r="L1080" s="33"/>
      <c r="M1080" s="144" t="s">
        <v>1</v>
      </c>
      <c r="N1080" s="145" t="s">
        <v>50</v>
      </c>
      <c r="P1080" s="146">
        <f>O1080*H1080</f>
        <v>0</v>
      </c>
      <c r="Q1080" s="146">
        <v>1.0000000000000001E-5</v>
      </c>
      <c r="R1080" s="146">
        <f>Q1080*H1080</f>
        <v>1E-4</v>
      </c>
      <c r="S1080" s="146">
        <v>0</v>
      </c>
      <c r="T1080" s="147">
        <f>S1080*H1080</f>
        <v>0</v>
      </c>
      <c r="AR1080" s="148" t="s">
        <v>178</v>
      </c>
      <c r="AT1080" s="148" t="s">
        <v>173</v>
      </c>
      <c r="AU1080" s="148" t="s">
        <v>98</v>
      </c>
      <c r="AY1080" s="17" t="s">
        <v>171</v>
      </c>
      <c r="BE1080" s="149">
        <f>IF(N1080="základní",J1080,0)</f>
        <v>0</v>
      </c>
      <c r="BF1080" s="149">
        <f>IF(N1080="snížená",J1080,0)</f>
        <v>0</v>
      </c>
      <c r="BG1080" s="149">
        <f>IF(N1080="zákl. přenesená",J1080,0)</f>
        <v>0</v>
      </c>
      <c r="BH1080" s="149">
        <f>IF(N1080="sníž. přenesená",J1080,0)</f>
        <v>0</v>
      </c>
      <c r="BI1080" s="149">
        <f>IF(N1080="nulová",J1080,0)</f>
        <v>0</v>
      </c>
      <c r="BJ1080" s="17" t="s">
        <v>92</v>
      </c>
      <c r="BK1080" s="149">
        <f>ROUND(I1080*H1080,2)</f>
        <v>0</v>
      </c>
      <c r="BL1080" s="17" t="s">
        <v>178</v>
      </c>
      <c r="BM1080" s="148" t="s">
        <v>1514</v>
      </c>
    </row>
    <row r="1081" spans="2:65" s="1" customFormat="1" ht="28.8">
      <c r="B1081" s="33"/>
      <c r="D1081" s="150" t="s">
        <v>180</v>
      </c>
      <c r="F1081" s="151" t="s">
        <v>1515</v>
      </c>
      <c r="I1081" s="152"/>
      <c r="L1081" s="33"/>
      <c r="M1081" s="153"/>
      <c r="T1081" s="57"/>
      <c r="AT1081" s="17" t="s">
        <v>180</v>
      </c>
      <c r="AU1081" s="17" t="s">
        <v>98</v>
      </c>
    </row>
    <row r="1082" spans="2:65" s="14" customFormat="1">
      <c r="B1082" s="182"/>
      <c r="D1082" s="150" t="s">
        <v>182</v>
      </c>
      <c r="E1082" s="183" t="s">
        <v>1</v>
      </c>
      <c r="F1082" s="184" t="s">
        <v>1500</v>
      </c>
      <c r="H1082" s="183" t="s">
        <v>1</v>
      </c>
      <c r="I1082" s="185"/>
      <c r="L1082" s="182"/>
      <c r="M1082" s="186"/>
      <c r="T1082" s="187"/>
      <c r="AT1082" s="183" t="s">
        <v>182</v>
      </c>
      <c r="AU1082" s="183" t="s">
        <v>98</v>
      </c>
      <c r="AV1082" s="14" t="s">
        <v>92</v>
      </c>
      <c r="AW1082" s="14" t="s">
        <v>40</v>
      </c>
      <c r="AX1082" s="14" t="s">
        <v>85</v>
      </c>
      <c r="AY1082" s="183" t="s">
        <v>171</v>
      </c>
    </row>
    <row r="1083" spans="2:65" s="12" customFormat="1">
      <c r="B1083" s="154"/>
      <c r="D1083" s="150" t="s">
        <v>182</v>
      </c>
      <c r="E1083" s="155" t="s">
        <v>1</v>
      </c>
      <c r="F1083" s="156" t="s">
        <v>1516</v>
      </c>
      <c r="H1083" s="157">
        <v>10</v>
      </c>
      <c r="I1083" s="158"/>
      <c r="L1083" s="154"/>
      <c r="M1083" s="159"/>
      <c r="T1083" s="160"/>
      <c r="AT1083" s="155" t="s">
        <v>182</v>
      </c>
      <c r="AU1083" s="155" t="s">
        <v>98</v>
      </c>
      <c r="AV1083" s="12" t="s">
        <v>98</v>
      </c>
      <c r="AW1083" s="12" t="s">
        <v>40</v>
      </c>
      <c r="AX1083" s="12" t="s">
        <v>85</v>
      </c>
      <c r="AY1083" s="155" t="s">
        <v>171</v>
      </c>
    </row>
    <row r="1084" spans="2:65" s="13" customFormat="1">
      <c r="B1084" s="172"/>
      <c r="D1084" s="150" t="s">
        <v>182</v>
      </c>
      <c r="E1084" s="173" t="s">
        <v>1</v>
      </c>
      <c r="F1084" s="174" t="s">
        <v>546</v>
      </c>
      <c r="H1084" s="175">
        <v>10</v>
      </c>
      <c r="I1084" s="176"/>
      <c r="L1084" s="172"/>
      <c r="M1084" s="177"/>
      <c r="T1084" s="178"/>
      <c r="AT1084" s="173" t="s">
        <v>182</v>
      </c>
      <c r="AU1084" s="173" t="s">
        <v>98</v>
      </c>
      <c r="AV1084" s="13" t="s">
        <v>178</v>
      </c>
      <c r="AW1084" s="13" t="s">
        <v>40</v>
      </c>
      <c r="AX1084" s="13" t="s">
        <v>92</v>
      </c>
      <c r="AY1084" s="173" t="s">
        <v>171</v>
      </c>
    </row>
    <row r="1085" spans="2:65" s="1" customFormat="1" ht="16.5" customHeight="1">
      <c r="B1085" s="33"/>
      <c r="C1085" s="162" t="s">
        <v>1517</v>
      </c>
      <c r="D1085" s="162" t="s">
        <v>250</v>
      </c>
      <c r="E1085" s="163" t="s">
        <v>1518</v>
      </c>
      <c r="F1085" s="164" t="s">
        <v>1519</v>
      </c>
      <c r="G1085" s="165" t="s">
        <v>382</v>
      </c>
      <c r="H1085" s="166">
        <v>2</v>
      </c>
      <c r="I1085" s="167"/>
      <c r="J1085" s="168">
        <f>ROUND(I1085*H1085,2)</f>
        <v>0</v>
      </c>
      <c r="K1085" s="164" t="s">
        <v>177</v>
      </c>
      <c r="L1085" s="169"/>
      <c r="M1085" s="170" t="s">
        <v>1</v>
      </c>
      <c r="N1085" s="171" t="s">
        <v>50</v>
      </c>
      <c r="P1085" s="146">
        <f>O1085*H1085</f>
        <v>0</v>
      </c>
      <c r="Q1085" s="146">
        <v>1.5399999999999999E-3</v>
      </c>
      <c r="R1085" s="146">
        <f>Q1085*H1085</f>
        <v>3.0799999999999998E-3</v>
      </c>
      <c r="S1085" s="146">
        <v>0</v>
      </c>
      <c r="T1085" s="147">
        <f>S1085*H1085</f>
        <v>0</v>
      </c>
      <c r="AR1085" s="148" t="s">
        <v>219</v>
      </c>
      <c r="AT1085" s="148" t="s">
        <v>250</v>
      </c>
      <c r="AU1085" s="148" t="s">
        <v>98</v>
      </c>
      <c r="AY1085" s="17" t="s">
        <v>171</v>
      </c>
      <c r="BE1085" s="149">
        <f>IF(N1085="základní",J1085,0)</f>
        <v>0</v>
      </c>
      <c r="BF1085" s="149">
        <f>IF(N1085="snížená",J1085,0)</f>
        <v>0</v>
      </c>
      <c r="BG1085" s="149">
        <f>IF(N1085="zákl. přenesená",J1085,0)</f>
        <v>0</v>
      </c>
      <c r="BH1085" s="149">
        <f>IF(N1085="sníž. přenesená",J1085,0)</f>
        <v>0</v>
      </c>
      <c r="BI1085" s="149">
        <f>IF(N1085="nulová",J1085,0)</f>
        <v>0</v>
      </c>
      <c r="BJ1085" s="17" t="s">
        <v>92</v>
      </c>
      <c r="BK1085" s="149">
        <f>ROUND(I1085*H1085,2)</f>
        <v>0</v>
      </c>
      <c r="BL1085" s="17" t="s">
        <v>178</v>
      </c>
      <c r="BM1085" s="148" t="s">
        <v>1520</v>
      </c>
    </row>
    <row r="1086" spans="2:65" s="1" customFormat="1">
      <c r="B1086" s="33"/>
      <c r="D1086" s="150" t="s">
        <v>180</v>
      </c>
      <c r="F1086" s="151" t="s">
        <v>1519</v>
      </c>
      <c r="I1086" s="152"/>
      <c r="L1086" s="33"/>
      <c r="M1086" s="153"/>
      <c r="T1086" s="57"/>
      <c r="AT1086" s="17" t="s">
        <v>180</v>
      </c>
      <c r="AU1086" s="17" t="s">
        <v>98</v>
      </c>
    </row>
    <row r="1087" spans="2:65" s="14" customFormat="1">
      <c r="B1087" s="182"/>
      <c r="D1087" s="150" t="s">
        <v>182</v>
      </c>
      <c r="E1087" s="183" t="s">
        <v>1</v>
      </c>
      <c r="F1087" s="184" t="s">
        <v>1500</v>
      </c>
      <c r="H1087" s="183" t="s">
        <v>1</v>
      </c>
      <c r="I1087" s="185"/>
      <c r="L1087" s="182"/>
      <c r="M1087" s="186"/>
      <c r="T1087" s="187"/>
      <c r="AT1087" s="183" t="s">
        <v>182</v>
      </c>
      <c r="AU1087" s="183" t="s">
        <v>98</v>
      </c>
      <c r="AV1087" s="14" t="s">
        <v>92</v>
      </c>
      <c r="AW1087" s="14" t="s">
        <v>40</v>
      </c>
      <c r="AX1087" s="14" t="s">
        <v>85</v>
      </c>
      <c r="AY1087" s="183" t="s">
        <v>171</v>
      </c>
    </row>
    <row r="1088" spans="2:65" s="12" customFormat="1">
      <c r="B1088" s="154"/>
      <c r="D1088" s="150" t="s">
        <v>182</v>
      </c>
      <c r="E1088" s="155" t="s">
        <v>1</v>
      </c>
      <c r="F1088" s="156" t="s">
        <v>1330</v>
      </c>
      <c r="H1088" s="157">
        <v>2</v>
      </c>
      <c r="I1088" s="158"/>
      <c r="L1088" s="154"/>
      <c r="M1088" s="159"/>
      <c r="T1088" s="160"/>
      <c r="AT1088" s="155" t="s">
        <v>182</v>
      </c>
      <c r="AU1088" s="155" t="s">
        <v>98</v>
      </c>
      <c r="AV1088" s="12" t="s">
        <v>98</v>
      </c>
      <c r="AW1088" s="12" t="s">
        <v>40</v>
      </c>
      <c r="AX1088" s="12" t="s">
        <v>85</v>
      </c>
      <c r="AY1088" s="155" t="s">
        <v>171</v>
      </c>
    </row>
    <row r="1089" spans="2:65" s="13" customFormat="1">
      <c r="B1089" s="172"/>
      <c r="D1089" s="150" t="s">
        <v>182</v>
      </c>
      <c r="E1089" s="173" t="s">
        <v>1</v>
      </c>
      <c r="F1089" s="174" t="s">
        <v>546</v>
      </c>
      <c r="H1089" s="175">
        <v>2</v>
      </c>
      <c r="I1089" s="176"/>
      <c r="L1089" s="172"/>
      <c r="M1089" s="177"/>
      <c r="T1089" s="178"/>
      <c r="AT1089" s="173" t="s">
        <v>182</v>
      </c>
      <c r="AU1089" s="173" t="s">
        <v>98</v>
      </c>
      <c r="AV1089" s="13" t="s">
        <v>178</v>
      </c>
      <c r="AW1089" s="13" t="s">
        <v>40</v>
      </c>
      <c r="AX1089" s="13" t="s">
        <v>92</v>
      </c>
      <c r="AY1089" s="173" t="s">
        <v>171</v>
      </c>
    </row>
    <row r="1090" spans="2:65" s="1" customFormat="1" ht="24.15" customHeight="1">
      <c r="B1090" s="33"/>
      <c r="C1090" s="162" t="s">
        <v>1521</v>
      </c>
      <c r="D1090" s="162" t="s">
        <v>250</v>
      </c>
      <c r="E1090" s="163" t="s">
        <v>1522</v>
      </c>
      <c r="F1090" s="164" t="s">
        <v>1523</v>
      </c>
      <c r="G1090" s="165" t="s">
        <v>382</v>
      </c>
      <c r="H1090" s="166">
        <v>8</v>
      </c>
      <c r="I1090" s="167"/>
      <c r="J1090" s="168">
        <f>ROUND(I1090*H1090,2)</f>
        <v>0</v>
      </c>
      <c r="K1090" s="164" t="s">
        <v>177</v>
      </c>
      <c r="L1090" s="169"/>
      <c r="M1090" s="170" t="s">
        <v>1</v>
      </c>
      <c r="N1090" s="171" t="s">
        <v>50</v>
      </c>
      <c r="P1090" s="146">
        <f>O1090*H1090</f>
        <v>0</v>
      </c>
      <c r="Q1090" s="146">
        <v>1.25E-3</v>
      </c>
      <c r="R1090" s="146">
        <f>Q1090*H1090</f>
        <v>0.01</v>
      </c>
      <c r="S1090" s="146">
        <v>0</v>
      </c>
      <c r="T1090" s="147">
        <f>S1090*H1090</f>
        <v>0</v>
      </c>
      <c r="AR1090" s="148" t="s">
        <v>219</v>
      </c>
      <c r="AT1090" s="148" t="s">
        <v>250</v>
      </c>
      <c r="AU1090" s="148" t="s">
        <v>98</v>
      </c>
      <c r="AY1090" s="17" t="s">
        <v>171</v>
      </c>
      <c r="BE1090" s="149">
        <f>IF(N1090="základní",J1090,0)</f>
        <v>0</v>
      </c>
      <c r="BF1090" s="149">
        <f>IF(N1090="snížená",J1090,0)</f>
        <v>0</v>
      </c>
      <c r="BG1090" s="149">
        <f>IF(N1090="zákl. přenesená",J1090,0)</f>
        <v>0</v>
      </c>
      <c r="BH1090" s="149">
        <f>IF(N1090="sníž. přenesená",J1090,0)</f>
        <v>0</v>
      </c>
      <c r="BI1090" s="149">
        <f>IF(N1090="nulová",J1090,0)</f>
        <v>0</v>
      </c>
      <c r="BJ1090" s="17" t="s">
        <v>92</v>
      </c>
      <c r="BK1090" s="149">
        <f>ROUND(I1090*H1090,2)</f>
        <v>0</v>
      </c>
      <c r="BL1090" s="17" t="s">
        <v>178</v>
      </c>
      <c r="BM1090" s="148" t="s">
        <v>1524</v>
      </c>
    </row>
    <row r="1091" spans="2:65" s="1" customFormat="1">
      <c r="B1091" s="33"/>
      <c r="D1091" s="150" t="s">
        <v>180</v>
      </c>
      <c r="F1091" s="151" t="s">
        <v>1523</v>
      </c>
      <c r="I1091" s="152"/>
      <c r="L1091" s="33"/>
      <c r="M1091" s="153"/>
      <c r="T1091" s="57"/>
      <c r="AT1091" s="17" t="s">
        <v>180</v>
      </c>
      <c r="AU1091" s="17" t="s">
        <v>98</v>
      </c>
    </row>
    <row r="1092" spans="2:65" s="14" customFormat="1">
      <c r="B1092" s="182"/>
      <c r="D1092" s="150" t="s">
        <v>182</v>
      </c>
      <c r="E1092" s="183" t="s">
        <v>1</v>
      </c>
      <c r="F1092" s="184" t="s">
        <v>1500</v>
      </c>
      <c r="H1092" s="183" t="s">
        <v>1</v>
      </c>
      <c r="I1092" s="185"/>
      <c r="L1092" s="182"/>
      <c r="M1092" s="186"/>
      <c r="T1092" s="187"/>
      <c r="AT1092" s="183" t="s">
        <v>182</v>
      </c>
      <c r="AU1092" s="183" t="s">
        <v>98</v>
      </c>
      <c r="AV1092" s="14" t="s">
        <v>92</v>
      </c>
      <c r="AW1092" s="14" t="s">
        <v>40</v>
      </c>
      <c r="AX1092" s="14" t="s">
        <v>85</v>
      </c>
      <c r="AY1092" s="183" t="s">
        <v>171</v>
      </c>
    </row>
    <row r="1093" spans="2:65" s="12" customFormat="1">
      <c r="B1093" s="154"/>
      <c r="D1093" s="150" t="s">
        <v>182</v>
      </c>
      <c r="E1093" s="155" t="s">
        <v>1</v>
      </c>
      <c r="F1093" s="156" t="s">
        <v>1348</v>
      </c>
      <c r="H1093" s="157">
        <v>8</v>
      </c>
      <c r="I1093" s="158"/>
      <c r="L1093" s="154"/>
      <c r="M1093" s="159"/>
      <c r="T1093" s="160"/>
      <c r="AT1093" s="155" t="s">
        <v>182</v>
      </c>
      <c r="AU1093" s="155" t="s">
        <v>98</v>
      </c>
      <c r="AV1093" s="12" t="s">
        <v>98</v>
      </c>
      <c r="AW1093" s="12" t="s">
        <v>40</v>
      </c>
      <c r="AX1093" s="12" t="s">
        <v>85</v>
      </c>
      <c r="AY1093" s="155" t="s">
        <v>171</v>
      </c>
    </row>
    <row r="1094" spans="2:65" s="13" customFormat="1">
      <c r="B1094" s="172"/>
      <c r="D1094" s="150" t="s">
        <v>182</v>
      </c>
      <c r="E1094" s="173" t="s">
        <v>1</v>
      </c>
      <c r="F1094" s="174" t="s">
        <v>546</v>
      </c>
      <c r="H1094" s="175">
        <v>8</v>
      </c>
      <c r="I1094" s="176"/>
      <c r="L1094" s="172"/>
      <c r="M1094" s="177"/>
      <c r="T1094" s="178"/>
      <c r="AT1094" s="173" t="s">
        <v>182</v>
      </c>
      <c r="AU1094" s="173" t="s">
        <v>98</v>
      </c>
      <c r="AV1094" s="13" t="s">
        <v>178</v>
      </c>
      <c r="AW1094" s="13" t="s">
        <v>40</v>
      </c>
      <c r="AX1094" s="13" t="s">
        <v>92</v>
      </c>
      <c r="AY1094" s="173" t="s">
        <v>171</v>
      </c>
    </row>
    <row r="1095" spans="2:65" s="1" customFormat="1" ht="21.75" customHeight="1">
      <c r="B1095" s="33"/>
      <c r="C1095" s="137" t="s">
        <v>1525</v>
      </c>
      <c r="D1095" s="137" t="s">
        <v>173</v>
      </c>
      <c r="E1095" s="138" t="s">
        <v>1526</v>
      </c>
      <c r="F1095" s="139" t="s">
        <v>1527</v>
      </c>
      <c r="G1095" s="140" t="s">
        <v>382</v>
      </c>
      <c r="H1095" s="141">
        <v>2</v>
      </c>
      <c r="I1095" s="142"/>
      <c r="J1095" s="143">
        <f>ROUND(I1095*H1095,2)</f>
        <v>0</v>
      </c>
      <c r="K1095" s="139" t="s">
        <v>177</v>
      </c>
      <c r="L1095" s="33"/>
      <c r="M1095" s="144" t="s">
        <v>1</v>
      </c>
      <c r="N1095" s="145" t="s">
        <v>50</v>
      </c>
      <c r="P1095" s="146">
        <f>O1095*H1095</f>
        <v>0</v>
      </c>
      <c r="Q1095" s="146">
        <v>0</v>
      </c>
      <c r="R1095" s="146">
        <f>Q1095*H1095</f>
        <v>0</v>
      </c>
      <c r="S1095" s="146">
        <v>0</v>
      </c>
      <c r="T1095" s="147">
        <f>S1095*H1095</f>
        <v>0</v>
      </c>
      <c r="AR1095" s="148" t="s">
        <v>178</v>
      </c>
      <c r="AT1095" s="148" t="s">
        <v>173</v>
      </c>
      <c r="AU1095" s="148" t="s">
        <v>98</v>
      </c>
      <c r="AY1095" s="17" t="s">
        <v>171</v>
      </c>
      <c r="BE1095" s="149">
        <f>IF(N1095="základní",J1095,0)</f>
        <v>0</v>
      </c>
      <c r="BF1095" s="149">
        <f>IF(N1095="snížená",J1095,0)</f>
        <v>0</v>
      </c>
      <c r="BG1095" s="149">
        <f>IF(N1095="zákl. přenesená",J1095,0)</f>
        <v>0</v>
      </c>
      <c r="BH1095" s="149">
        <f>IF(N1095="sníž. přenesená",J1095,0)</f>
        <v>0</v>
      </c>
      <c r="BI1095" s="149">
        <f>IF(N1095="nulová",J1095,0)</f>
        <v>0</v>
      </c>
      <c r="BJ1095" s="17" t="s">
        <v>92</v>
      </c>
      <c r="BK1095" s="149">
        <f>ROUND(I1095*H1095,2)</f>
        <v>0</v>
      </c>
      <c r="BL1095" s="17" t="s">
        <v>178</v>
      </c>
      <c r="BM1095" s="148" t="s">
        <v>1528</v>
      </c>
    </row>
    <row r="1096" spans="2:65" s="1" customFormat="1" ht="28.8">
      <c r="B1096" s="33"/>
      <c r="D1096" s="150" t="s">
        <v>180</v>
      </c>
      <c r="F1096" s="151" t="s">
        <v>1529</v>
      </c>
      <c r="I1096" s="152"/>
      <c r="L1096" s="33"/>
      <c r="M1096" s="153"/>
      <c r="T1096" s="57"/>
      <c r="AT1096" s="17" t="s">
        <v>180</v>
      </c>
      <c r="AU1096" s="17" t="s">
        <v>98</v>
      </c>
    </row>
    <row r="1097" spans="2:65" s="14" customFormat="1">
      <c r="B1097" s="182"/>
      <c r="D1097" s="150" t="s">
        <v>182</v>
      </c>
      <c r="E1097" s="183" t="s">
        <v>1</v>
      </c>
      <c r="F1097" s="184" t="s">
        <v>1530</v>
      </c>
      <c r="H1097" s="183" t="s">
        <v>1</v>
      </c>
      <c r="I1097" s="185"/>
      <c r="L1097" s="182"/>
      <c r="M1097" s="186"/>
      <c r="T1097" s="187"/>
      <c r="AT1097" s="183" t="s">
        <v>182</v>
      </c>
      <c r="AU1097" s="183" t="s">
        <v>98</v>
      </c>
      <c r="AV1097" s="14" t="s">
        <v>92</v>
      </c>
      <c r="AW1097" s="14" t="s">
        <v>40</v>
      </c>
      <c r="AX1097" s="14" t="s">
        <v>85</v>
      </c>
      <c r="AY1097" s="183" t="s">
        <v>171</v>
      </c>
    </row>
    <row r="1098" spans="2:65" s="12" customFormat="1">
      <c r="B1098" s="154"/>
      <c r="D1098" s="150" t="s">
        <v>182</v>
      </c>
      <c r="E1098" s="155" t="s">
        <v>1</v>
      </c>
      <c r="F1098" s="156" t="s">
        <v>1330</v>
      </c>
      <c r="H1098" s="157">
        <v>2</v>
      </c>
      <c r="I1098" s="158"/>
      <c r="L1098" s="154"/>
      <c r="M1098" s="159"/>
      <c r="T1098" s="160"/>
      <c r="AT1098" s="155" t="s">
        <v>182</v>
      </c>
      <c r="AU1098" s="155" t="s">
        <v>98</v>
      </c>
      <c r="AV1098" s="12" t="s">
        <v>98</v>
      </c>
      <c r="AW1098" s="12" t="s">
        <v>40</v>
      </c>
      <c r="AX1098" s="12" t="s">
        <v>85</v>
      </c>
      <c r="AY1098" s="155" t="s">
        <v>171</v>
      </c>
    </row>
    <row r="1099" spans="2:65" s="13" customFormat="1">
      <c r="B1099" s="172"/>
      <c r="D1099" s="150" t="s">
        <v>182</v>
      </c>
      <c r="E1099" s="173" t="s">
        <v>1</v>
      </c>
      <c r="F1099" s="174" t="s">
        <v>546</v>
      </c>
      <c r="H1099" s="175">
        <v>2</v>
      </c>
      <c r="I1099" s="176"/>
      <c r="L1099" s="172"/>
      <c r="M1099" s="177"/>
      <c r="T1099" s="178"/>
      <c r="AT1099" s="173" t="s">
        <v>182</v>
      </c>
      <c r="AU1099" s="173" t="s">
        <v>98</v>
      </c>
      <c r="AV1099" s="13" t="s">
        <v>178</v>
      </c>
      <c r="AW1099" s="13" t="s">
        <v>40</v>
      </c>
      <c r="AX1099" s="13" t="s">
        <v>92</v>
      </c>
      <c r="AY1099" s="173" t="s">
        <v>171</v>
      </c>
    </row>
    <row r="1100" spans="2:65" s="1" customFormat="1" ht="16.5" customHeight="1">
      <c r="B1100" s="33"/>
      <c r="C1100" s="162" t="s">
        <v>1531</v>
      </c>
      <c r="D1100" s="162" t="s">
        <v>250</v>
      </c>
      <c r="E1100" s="163" t="s">
        <v>1532</v>
      </c>
      <c r="F1100" s="164" t="s">
        <v>1533</v>
      </c>
      <c r="G1100" s="165" t="s">
        <v>382</v>
      </c>
      <c r="H1100" s="166">
        <v>2</v>
      </c>
      <c r="I1100" s="167"/>
      <c r="J1100" s="168">
        <f>ROUND(I1100*H1100,2)</f>
        <v>0</v>
      </c>
      <c r="K1100" s="164" t="s">
        <v>1</v>
      </c>
      <c r="L1100" s="169"/>
      <c r="M1100" s="170" t="s">
        <v>1</v>
      </c>
      <c r="N1100" s="171" t="s">
        <v>50</v>
      </c>
      <c r="P1100" s="146">
        <f>O1100*H1100</f>
        <v>0</v>
      </c>
      <c r="Q1100" s="146">
        <v>3.0599999999999999E-2</v>
      </c>
      <c r="R1100" s="146">
        <f>Q1100*H1100</f>
        <v>6.1199999999999997E-2</v>
      </c>
      <c r="S1100" s="146">
        <v>0</v>
      </c>
      <c r="T1100" s="147">
        <f>S1100*H1100</f>
        <v>0</v>
      </c>
      <c r="AR1100" s="148" t="s">
        <v>219</v>
      </c>
      <c r="AT1100" s="148" t="s">
        <v>250</v>
      </c>
      <c r="AU1100" s="148" t="s">
        <v>98</v>
      </c>
      <c r="AY1100" s="17" t="s">
        <v>171</v>
      </c>
      <c r="BE1100" s="149">
        <f>IF(N1100="základní",J1100,0)</f>
        <v>0</v>
      </c>
      <c r="BF1100" s="149">
        <f>IF(N1100="snížená",J1100,0)</f>
        <v>0</v>
      </c>
      <c r="BG1100" s="149">
        <f>IF(N1100="zákl. přenesená",J1100,0)</f>
        <v>0</v>
      </c>
      <c r="BH1100" s="149">
        <f>IF(N1100="sníž. přenesená",J1100,0)</f>
        <v>0</v>
      </c>
      <c r="BI1100" s="149">
        <f>IF(N1100="nulová",J1100,0)</f>
        <v>0</v>
      </c>
      <c r="BJ1100" s="17" t="s">
        <v>92</v>
      </c>
      <c r="BK1100" s="149">
        <f>ROUND(I1100*H1100,2)</f>
        <v>0</v>
      </c>
      <c r="BL1100" s="17" t="s">
        <v>178</v>
      </c>
      <c r="BM1100" s="148" t="s">
        <v>1534</v>
      </c>
    </row>
    <row r="1101" spans="2:65" s="1" customFormat="1">
      <c r="B1101" s="33"/>
      <c r="D1101" s="150" t="s">
        <v>180</v>
      </c>
      <c r="F1101" s="151" t="s">
        <v>1533</v>
      </c>
      <c r="I1101" s="152"/>
      <c r="L1101" s="33"/>
      <c r="M1101" s="153"/>
      <c r="T1101" s="57"/>
      <c r="AT1101" s="17" t="s">
        <v>180</v>
      </c>
      <c r="AU1101" s="17" t="s">
        <v>98</v>
      </c>
    </row>
    <row r="1102" spans="2:65" s="1" customFormat="1" ht="19.2">
      <c r="B1102" s="33"/>
      <c r="D1102" s="150" t="s">
        <v>188</v>
      </c>
      <c r="F1102" s="161" t="s">
        <v>1535</v>
      </c>
      <c r="I1102" s="152"/>
      <c r="L1102" s="33"/>
      <c r="M1102" s="153"/>
      <c r="T1102" s="57"/>
      <c r="AT1102" s="17" t="s">
        <v>188</v>
      </c>
      <c r="AU1102" s="17" t="s">
        <v>98</v>
      </c>
    </row>
    <row r="1103" spans="2:65" s="12" customFormat="1" ht="20.399999999999999">
      <c r="B1103" s="154"/>
      <c r="D1103" s="150" t="s">
        <v>182</v>
      </c>
      <c r="E1103" s="155" t="s">
        <v>1</v>
      </c>
      <c r="F1103" s="156" t="s">
        <v>1536</v>
      </c>
      <c r="H1103" s="157">
        <v>2</v>
      </c>
      <c r="I1103" s="158"/>
      <c r="L1103" s="154"/>
      <c r="M1103" s="159"/>
      <c r="T1103" s="160"/>
      <c r="AT1103" s="155" t="s">
        <v>182</v>
      </c>
      <c r="AU1103" s="155" t="s">
        <v>98</v>
      </c>
      <c r="AV1103" s="12" t="s">
        <v>98</v>
      </c>
      <c r="AW1103" s="12" t="s">
        <v>40</v>
      </c>
      <c r="AX1103" s="12" t="s">
        <v>85</v>
      </c>
      <c r="AY1103" s="155" t="s">
        <v>171</v>
      </c>
    </row>
    <row r="1104" spans="2:65" s="13" customFormat="1">
      <c r="B1104" s="172"/>
      <c r="D1104" s="150" t="s">
        <v>182</v>
      </c>
      <c r="E1104" s="173" t="s">
        <v>1</v>
      </c>
      <c r="F1104" s="174" t="s">
        <v>546</v>
      </c>
      <c r="H1104" s="175">
        <v>2</v>
      </c>
      <c r="I1104" s="176"/>
      <c r="L1104" s="172"/>
      <c r="M1104" s="177"/>
      <c r="T1104" s="178"/>
      <c r="AT1104" s="173" t="s">
        <v>182</v>
      </c>
      <c r="AU1104" s="173" t="s">
        <v>98</v>
      </c>
      <c r="AV1104" s="13" t="s">
        <v>178</v>
      </c>
      <c r="AW1104" s="13" t="s">
        <v>40</v>
      </c>
      <c r="AX1104" s="13" t="s">
        <v>92</v>
      </c>
      <c r="AY1104" s="173" t="s">
        <v>171</v>
      </c>
    </row>
    <row r="1105" spans="2:65" s="1" customFormat="1" ht="24.15" customHeight="1">
      <c r="B1105" s="33"/>
      <c r="C1105" s="137" t="s">
        <v>1537</v>
      </c>
      <c r="D1105" s="137" t="s">
        <v>173</v>
      </c>
      <c r="E1105" s="138" t="s">
        <v>1538</v>
      </c>
      <c r="F1105" s="139" t="s">
        <v>1539</v>
      </c>
      <c r="G1105" s="140" t="s">
        <v>382</v>
      </c>
      <c r="H1105" s="141">
        <v>4</v>
      </c>
      <c r="I1105" s="142"/>
      <c r="J1105" s="143">
        <f>ROUND(I1105*H1105,2)</f>
        <v>0</v>
      </c>
      <c r="K1105" s="139" t="s">
        <v>177</v>
      </c>
      <c r="L1105" s="33"/>
      <c r="M1105" s="144" t="s">
        <v>1</v>
      </c>
      <c r="N1105" s="145" t="s">
        <v>50</v>
      </c>
      <c r="P1105" s="146">
        <f>O1105*H1105</f>
        <v>0</v>
      </c>
      <c r="Q1105" s="146">
        <v>1E-4</v>
      </c>
      <c r="R1105" s="146">
        <f>Q1105*H1105</f>
        <v>4.0000000000000002E-4</v>
      </c>
      <c r="S1105" s="146">
        <v>0</v>
      </c>
      <c r="T1105" s="147">
        <f>S1105*H1105</f>
        <v>0</v>
      </c>
      <c r="AR1105" s="148" t="s">
        <v>178</v>
      </c>
      <c r="AT1105" s="148" t="s">
        <v>173</v>
      </c>
      <c r="AU1105" s="148" t="s">
        <v>98</v>
      </c>
      <c r="AY1105" s="17" t="s">
        <v>171</v>
      </c>
      <c r="BE1105" s="149">
        <f>IF(N1105="základní",J1105,0)</f>
        <v>0</v>
      </c>
      <c r="BF1105" s="149">
        <f>IF(N1105="snížená",J1105,0)</f>
        <v>0</v>
      </c>
      <c r="BG1105" s="149">
        <f>IF(N1105="zákl. přenesená",J1105,0)</f>
        <v>0</v>
      </c>
      <c r="BH1105" s="149">
        <f>IF(N1105="sníž. přenesená",J1105,0)</f>
        <v>0</v>
      </c>
      <c r="BI1105" s="149">
        <f>IF(N1105="nulová",J1105,0)</f>
        <v>0</v>
      </c>
      <c r="BJ1105" s="17" t="s">
        <v>92</v>
      </c>
      <c r="BK1105" s="149">
        <f>ROUND(I1105*H1105,2)</f>
        <v>0</v>
      </c>
      <c r="BL1105" s="17" t="s">
        <v>178</v>
      </c>
      <c r="BM1105" s="148" t="s">
        <v>1540</v>
      </c>
    </row>
    <row r="1106" spans="2:65" s="1" customFormat="1" ht="28.8">
      <c r="B1106" s="33"/>
      <c r="D1106" s="150" t="s">
        <v>180</v>
      </c>
      <c r="F1106" s="151" t="s">
        <v>1541</v>
      </c>
      <c r="I1106" s="152"/>
      <c r="L1106" s="33"/>
      <c r="M1106" s="153"/>
      <c r="T1106" s="57"/>
      <c r="AT1106" s="17" t="s">
        <v>180</v>
      </c>
      <c r="AU1106" s="17" t="s">
        <v>98</v>
      </c>
    </row>
    <row r="1107" spans="2:65" s="14" customFormat="1">
      <c r="B1107" s="182"/>
      <c r="D1107" s="150" t="s">
        <v>182</v>
      </c>
      <c r="E1107" s="183" t="s">
        <v>1</v>
      </c>
      <c r="F1107" s="184" t="s">
        <v>1500</v>
      </c>
      <c r="H1107" s="183" t="s">
        <v>1</v>
      </c>
      <c r="I1107" s="185"/>
      <c r="L1107" s="182"/>
      <c r="M1107" s="186"/>
      <c r="T1107" s="187"/>
      <c r="AT1107" s="183" t="s">
        <v>182</v>
      </c>
      <c r="AU1107" s="183" t="s">
        <v>98</v>
      </c>
      <c r="AV1107" s="14" t="s">
        <v>92</v>
      </c>
      <c r="AW1107" s="14" t="s">
        <v>40</v>
      </c>
      <c r="AX1107" s="14" t="s">
        <v>85</v>
      </c>
      <c r="AY1107" s="183" t="s">
        <v>171</v>
      </c>
    </row>
    <row r="1108" spans="2:65" s="12" customFormat="1">
      <c r="B1108" s="154"/>
      <c r="D1108" s="150" t="s">
        <v>182</v>
      </c>
      <c r="E1108" s="155" t="s">
        <v>1</v>
      </c>
      <c r="F1108" s="156" t="s">
        <v>1542</v>
      </c>
      <c r="H1108" s="157">
        <v>4</v>
      </c>
      <c r="I1108" s="158"/>
      <c r="L1108" s="154"/>
      <c r="M1108" s="159"/>
      <c r="T1108" s="160"/>
      <c r="AT1108" s="155" t="s">
        <v>182</v>
      </c>
      <c r="AU1108" s="155" t="s">
        <v>98</v>
      </c>
      <c r="AV1108" s="12" t="s">
        <v>98</v>
      </c>
      <c r="AW1108" s="12" t="s">
        <v>40</v>
      </c>
      <c r="AX1108" s="12" t="s">
        <v>85</v>
      </c>
      <c r="AY1108" s="155" t="s">
        <v>171</v>
      </c>
    </row>
    <row r="1109" spans="2:65" s="13" customFormat="1">
      <c r="B1109" s="172"/>
      <c r="D1109" s="150" t="s">
        <v>182</v>
      </c>
      <c r="E1109" s="173" t="s">
        <v>1</v>
      </c>
      <c r="F1109" s="174" t="s">
        <v>546</v>
      </c>
      <c r="H1109" s="175">
        <v>4</v>
      </c>
      <c r="I1109" s="176"/>
      <c r="L1109" s="172"/>
      <c r="M1109" s="177"/>
      <c r="T1109" s="178"/>
      <c r="AT1109" s="173" t="s">
        <v>182</v>
      </c>
      <c r="AU1109" s="173" t="s">
        <v>98</v>
      </c>
      <c r="AV1109" s="13" t="s">
        <v>178</v>
      </c>
      <c r="AW1109" s="13" t="s">
        <v>40</v>
      </c>
      <c r="AX1109" s="13" t="s">
        <v>92</v>
      </c>
      <c r="AY1109" s="173" t="s">
        <v>171</v>
      </c>
    </row>
    <row r="1110" spans="2:65" s="1" customFormat="1" ht="16.5" customHeight="1">
      <c r="B1110" s="33"/>
      <c r="C1110" s="162" t="s">
        <v>1543</v>
      </c>
      <c r="D1110" s="162" t="s">
        <v>250</v>
      </c>
      <c r="E1110" s="163" t="s">
        <v>1544</v>
      </c>
      <c r="F1110" s="164" t="s">
        <v>1545</v>
      </c>
      <c r="G1110" s="165" t="s">
        <v>382</v>
      </c>
      <c r="H1110" s="166">
        <v>1</v>
      </c>
      <c r="I1110" s="167"/>
      <c r="J1110" s="168">
        <f>ROUND(I1110*H1110,2)</f>
        <v>0</v>
      </c>
      <c r="K1110" s="164" t="s">
        <v>177</v>
      </c>
      <c r="L1110" s="169"/>
      <c r="M1110" s="170" t="s">
        <v>1</v>
      </c>
      <c r="N1110" s="171" t="s">
        <v>50</v>
      </c>
      <c r="P1110" s="146">
        <f>O1110*H1110</f>
        <v>0</v>
      </c>
      <c r="Q1110" s="146">
        <v>3.3999999999999998E-3</v>
      </c>
      <c r="R1110" s="146">
        <f>Q1110*H1110</f>
        <v>3.3999999999999998E-3</v>
      </c>
      <c r="S1110" s="146">
        <v>0</v>
      </c>
      <c r="T1110" s="147">
        <f>S1110*H1110</f>
        <v>0</v>
      </c>
      <c r="AR1110" s="148" t="s">
        <v>219</v>
      </c>
      <c r="AT1110" s="148" t="s">
        <v>250</v>
      </c>
      <c r="AU1110" s="148" t="s">
        <v>98</v>
      </c>
      <c r="AY1110" s="17" t="s">
        <v>171</v>
      </c>
      <c r="BE1110" s="149">
        <f>IF(N1110="základní",J1110,0)</f>
        <v>0</v>
      </c>
      <c r="BF1110" s="149">
        <f>IF(N1110="snížená",J1110,0)</f>
        <v>0</v>
      </c>
      <c r="BG1110" s="149">
        <f>IF(N1110="zákl. přenesená",J1110,0)</f>
        <v>0</v>
      </c>
      <c r="BH1110" s="149">
        <f>IF(N1110="sníž. přenesená",J1110,0)</f>
        <v>0</v>
      </c>
      <c r="BI1110" s="149">
        <f>IF(N1110="nulová",J1110,0)</f>
        <v>0</v>
      </c>
      <c r="BJ1110" s="17" t="s">
        <v>92</v>
      </c>
      <c r="BK1110" s="149">
        <f>ROUND(I1110*H1110,2)</f>
        <v>0</v>
      </c>
      <c r="BL1110" s="17" t="s">
        <v>178</v>
      </c>
      <c r="BM1110" s="148" t="s">
        <v>1546</v>
      </c>
    </row>
    <row r="1111" spans="2:65" s="1" customFormat="1">
      <c r="B1111" s="33"/>
      <c r="D1111" s="150" t="s">
        <v>180</v>
      </c>
      <c r="F1111" s="151" t="s">
        <v>1545</v>
      </c>
      <c r="I1111" s="152"/>
      <c r="L1111" s="33"/>
      <c r="M1111" s="153"/>
      <c r="T1111" s="57"/>
      <c r="AT1111" s="17" t="s">
        <v>180</v>
      </c>
      <c r="AU1111" s="17" t="s">
        <v>98</v>
      </c>
    </row>
    <row r="1112" spans="2:65" s="14" customFormat="1">
      <c r="B1112" s="182"/>
      <c r="D1112" s="150" t="s">
        <v>182</v>
      </c>
      <c r="E1112" s="183" t="s">
        <v>1</v>
      </c>
      <c r="F1112" s="184" t="s">
        <v>1500</v>
      </c>
      <c r="H1112" s="183" t="s">
        <v>1</v>
      </c>
      <c r="I1112" s="185"/>
      <c r="L1112" s="182"/>
      <c r="M1112" s="186"/>
      <c r="T1112" s="187"/>
      <c r="AT1112" s="183" t="s">
        <v>182</v>
      </c>
      <c r="AU1112" s="183" t="s">
        <v>98</v>
      </c>
      <c r="AV1112" s="14" t="s">
        <v>92</v>
      </c>
      <c r="AW1112" s="14" t="s">
        <v>40</v>
      </c>
      <c r="AX1112" s="14" t="s">
        <v>85</v>
      </c>
      <c r="AY1112" s="183" t="s">
        <v>171</v>
      </c>
    </row>
    <row r="1113" spans="2:65" s="12" customFormat="1">
      <c r="B1113" s="154"/>
      <c r="D1113" s="150" t="s">
        <v>182</v>
      </c>
      <c r="E1113" s="155" t="s">
        <v>1</v>
      </c>
      <c r="F1113" s="156" t="s">
        <v>785</v>
      </c>
      <c r="H1113" s="157">
        <v>1</v>
      </c>
      <c r="I1113" s="158"/>
      <c r="L1113" s="154"/>
      <c r="M1113" s="159"/>
      <c r="T1113" s="160"/>
      <c r="AT1113" s="155" t="s">
        <v>182</v>
      </c>
      <c r="AU1113" s="155" t="s">
        <v>98</v>
      </c>
      <c r="AV1113" s="12" t="s">
        <v>98</v>
      </c>
      <c r="AW1113" s="12" t="s">
        <v>40</v>
      </c>
      <c r="AX1113" s="12" t="s">
        <v>85</v>
      </c>
      <c r="AY1113" s="155" t="s">
        <v>171</v>
      </c>
    </row>
    <row r="1114" spans="2:65" s="13" customFormat="1">
      <c r="B1114" s="172"/>
      <c r="D1114" s="150" t="s">
        <v>182</v>
      </c>
      <c r="E1114" s="173" t="s">
        <v>1</v>
      </c>
      <c r="F1114" s="174" t="s">
        <v>546</v>
      </c>
      <c r="H1114" s="175">
        <v>1</v>
      </c>
      <c r="I1114" s="176"/>
      <c r="L1114" s="172"/>
      <c r="M1114" s="177"/>
      <c r="T1114" s="178"/>
      <c r="AT1114" s="173" t="s">
        <v>182</v>
      </c>
      <c r="AU1114" s="173" t="s">
        <v>98</v>
      </c>
      <c r="AV1114" s="13" t="s">
        <v>178</v>
      </c>
      <c r="AW1114" s="13" t="s">
        <v>40</v>
      </c>
      <c r="AX1114" s="13" t="s">
        <v>92</v>
      </c>
      <c r="AY1114" s="173" t="s">
        <v>171</v>
      </c>
    </row>
    <row r="1115" spans="2:65" s="1" customFormat="1" ht="24.15" customHeight="1">
      <c r="B1115" s="33"/>
      <c r="C1115" s="162" t="s">
        <v>1547</v>
      </c>
      <c r="D1115" s="162" t="s">
        <v>250</v>
      </c>
      <c r="E1115" s="163" t="s">
        <v>1548</v>
      </c>
      <c r="F1115" s="164" t="s">
        <v>1549</v>
      </c>
      <c r="G1115" s="165" t="s">
        <v>382</v>
      </c>
      <c r="H1115" s="166">
        <v>3</v>
      </c>
      <c r="I1115" s="167"/>
      <c r="J1115" s="168">
        <f>ROUND(I1115*H1115,2)</f>
        <v>0</v>
      </c>
      <c r="K1115" s="164" t="s">
        <v>177</v>
      </c>
      <c r="L1115" s="169"/>
      <c r="M1115" s="170" t="s">
        <v>1</v>
      </c>
      <c r="N1115" s="171" t="s">
        <v>50</v>
      </c>
      <c r="P1115" s="146">
        <f>O1115*H1115</f>
        <v>0</v>
      </c>
      <c r="Q1115" s="146">
        <v>2.8E-3</v>
      </c>
      <c r="R1115" s="146">
        <f>Q1115*H1115</f>
        <v>8.3999999999999995E-3</v>
      </c>
      <c r="S1115" s="146">
        <v>0</v>
      </c>
      <c r="T1115" s="147">
        <f>S1115*H1115</f>
        <v>0</v>
      </c>
      <c r="AR1115" s="148" t="s">
        <v>219</v>
      </c>
      <c r="AT1115" s="148" t="s">
        <v>250</v>
      </c>
      <c r="AU1115" s="148" t="s">
        <v>98</v>
      </c>
      <c r="AY1115" s="17" t="s">
        <v>171</v>
      </c>
      <c r="BE1115" s="149">
        <f>IF(N1115="základní",J1115,0)</f>
        <v>0</v>
      </c>
      <c r="BF1115" s="149">
        <f>IF(N1115="snížená",J1115,0)</f>
        <v>0</v>
      </c>
      <c r="BG1115" s="149">
        <f>IF(N1115="zákl. přenesená",J1115,0)</f>
        <v>0</v>
      </c>
      <c r="BH1115" s="149">
        <f>IF(N1115="sníž. přenesená",J1115,0)</f>
        <v>0</v>
      </c>
      <c r="BI1115" s="149">
        <f>IF(N1115="nulová",J1115,0)</f>
        <v>0</v>
      </c>
      <c r="BJ1115" s="17" t="s">
        <v>92</v>
      </c>
      <c r="BK1115" s="149">
        <f>ROUND(I1115*H1115,2)</f>
        <v>0</v>
      </c>
      <c r="BL1115" s="17" t="s">
        <v>178</v>
      </c>
      <c r="BM1115" s="148" t="s">
        <v>1550</v>
      </c>
    </row>
    <row r="1116" spans="2:65" s="1" customFormat="1">
      <c r="B1116" s="33"/>
      <c r="D1116" s="150" t="s">
        <v>180</v>
      </c>
      <c r="F1116" s="151" t="s">
        <v>1549</v>
      </c>
      <c r="I1116" s="152"/>
      <c r="L1116" s="33"/>
      <c r="M1116" s="153"/>
      <c r="T1116" s="57"/>
      <c r="AT1116" s="17" t="s">
        <v>180</v>
      </c>
      <c r="AU1116" s="17" t="s">
        <v>98</v>
      </c>
    </row>
    <row r="1117" spans="2:65" s="14" customFormat="1">
      <c r="B1117" s="182"/>
      <c r="D1117" s="150" t="s">
        <v>182</v>
      </c>
      <c r="E1117" s="183" t="s">
        <v>1</v>
      </c>
      <c r="F1117" s="184" t="s">
        <v>1500</v>
      </c>
      <c r="H1117" s="183" t="s">
        <v>1</v>
      </c>
      <c r="I1117" s="185"/>
      <c r="L1117" s="182"/>
      <c r="M1117" s="186"/>
      <c r="T1117" s="187"/>
      <c r="AT1117" s="183" t="s">
        <v>182</v>
      </c>
      <c r="AU1117" s="183" t="s">
        <v>98</v>
      </c>
      <c r="AV1117" s="14" t="s">
        <v>92</v>
      </c>
      <c r="AW1117" s="14" t="s">
        <v>40</v>
      </c>
      <c r="AX1117" s="14" t="s">
        <v>85</v>
      </c>
      <c r="AY1117" s="183" t="s">
        <v>171</v>
      </c>
    </row>
    <row r="1118" spans="2:65" s="12" customFormat="1">
      <c r="B1118" s="154"/>
      <c r="D1118" s="150" t="s">
        <v>182</v>
      </c>
      <c r="E1118" s="155" t="s">
        <v>1</v>
      </c>
      <c r="F1118" s="156" t="s">
        <v>1551</v>
      </c>
      <c r="H1118" s="157">
        <v>3</v>
      </c>
      <c r="I1118" s="158"/>
      <c r="L1118" s="154"/>
      <c r="M1118" s="159"/>
      <c r="T1118" s="160"/>
      <c r="AT1118" s="155" t="s">
        <v>182</v>
      </c>
      <c r="AU1118" s="155" t="s">
        <v>98</v>
      </c>
      <c r="AV1118" s="12" t="s">
        <v>98</v>
      </c>
      <c r="AW1118" s="12" t="s">
        <v>40</v>
      </c>
      <c r="AX1118" s="12" t="s">
        <v>85</v>
      </c>
      <c r="AY1118" s="155" t="s">
        <v>171</v>
      </c>
    </row>
    <row r="1119" spans="2:65" s="13" customFormat="1">
      <c r="B1119" s="172"/>
      <c r="D1119" s="150" t="s">
        <v>182</v>
      </c>
      <c r="E1119" s="173" t="s">
        <v>1</v>
      </c>
      <c r="F1119" s="174" t="s">
        <v>546</v>
      </c>
      <c r="H1119" s="175">
        <v>3</v>
      </c>
      <c r="I1119" s="176"/>
      <c r="L1119" s="172"/>
      <c r="M1119" s="177"/>
      <c r="T1119" s="178"/>
      <c r="AT1119" s="173" t="s">
        <v>182</v>
      </c>
      <c r="AU1119" s="173" t="s">
        <v>98</v>
      </c>
      <c r="AV1119" s="13" t="s">
        <v>178</v>
      </c>
      <c r="AW1119" s="13" t="s">
        <v>40</v>
      </c>
      <c r="AX1119" s="13" t="s">
        <v>92</v>
      </c>
      <c r="AY1119" s="173" t="s">
        <v>171</v>
      </c>
    </row>
    <row r="1120" spans="2:65" s="1" customFormat="1" ht="24.15" customHeight="1">
      <c r="B1120" s="33"/>
      <c r="C1120" s="137" t="s">
        <v>1552</v>
      </c>
      <c r="D1120" s="137" t="s">
        <v>173</v>
      </c>
      <c r="E1120" s="138" t="s">
        <v>1553</v>
      </c>
      <c r="F1120" s="139" t="s">
        <v>1554</v>
      </c>
      <c r="G1120" s="140" t="s">
        <v>382</v>
      </c>
      <c r="H1120" s="141">
        <v>4</v>
      </c>
      <c r="I1120" s="142"/>
      <c r="J1120" s="143">
        <f>ROUND(I1120*H1120,2)</f>
        <v>0</v>
      </c>
      <c r="K1120" s="139" t="s">
        <v>177</v>
      </c>
      <c r="L1120" s="33"/>
      <c r="M1120" s="144" t="s">
        <v>1</v>
      </c>
      <c r="N1120" s="145" t="s">
        <v>50</v>
      </c>
      <c r="P1120" s="146">
        <f>O1120*H1120</f>
        <v>0</v>
      </c>
      <c r="Q1120" s="146">
        <v>1E-4</v>
      </c>
      <c r="R1120" s="146">
        <f>Q1120*H1120</f>
        <v>4.0000000000000002E-4</v>
      </c>
      <c r="S1120" s="146">
        <v>0</v>
      </c>
      <c r="T1120" s="147">
        <f>S1120*H1120</f>
        <v>0</v>
      </c>
      <c r="AR1120" s="148" t="s">
        <v>178</v>
      </c>
      <c r="AT1120" s="148" t="s">
        <v>173</v>
      </c>
      <c r="AU1120" s="148" t="s">
        <v>98</v>
      </c>
      <c r="AY1120" s="17" t="s">
        <v>171</v>
      </c>
      <c r="BE1120" s="149">
        <f>IF(N1120="základní",J1120,0)</f>
        <v>0</v>
      </c>
      <c r="BF1120" s="149">
        <f>IF(N1120="snížená",J1120,0)</f>
        <v>0</v>
      </c>
      <c r="BG1120" s="149">
        <f>IF(N1120="zákl. přenesená",J1120,0)</f>
        <v>0</v>
      </c>
      <c r="BH1120" s="149">
        <f>IF(N1120="sníž. přenesená",J1120,0)</f>
        <v>0</v>
      </c>
      <c r="BI1120" s="149">
        <f>IF(N1120="nulová",J1120,0)</f>
        <v>0</v>
      </c>
      <c r="BJ1120" s="17" t="s">
        <v>92</v>
      </c>
      <c r="BK1120" s="149">
        <f>ROUND(I1120*H1120,2)</f>
        <v>0</v>
      </c>
      <c r="BL1120" s="17" t="s">
        <v>178</v>
      </c>
      <c r="BM1120" s="148" t="s">
        <v>1555</v>
      </c>
    </row>
    <row r="1121" spans="2:65" s="1" customFormat="1" ht="28.8">
      <c r="B1121" s="33"/>
      <c r="D1121" s="150" t="s">
        <v>180</v>
      </c>
      <c r="F1121" s="151" t="s">
        <v>1556</v>
      </c>
      <c r="I1121" s="152"/>
      <c r="L1121" s="33"/>
      <c r="M1121" s="153"/>
      <c r="T1121" s="57"/>
      <c r="AT1121" s="17" t="s">
        <v>180</v>
      </c>
      <c r="AU1121" s="17" t="s">
        <v>98</v>
      </c>
    </row>
    <row r="1122" spans="2:65" s="14" customFormat="1">
      <c r="B1122" s="182"/>
      <c r="D1122" s="150" t="s">
        <v>182</v>
      </c>
      <c r="E1122" s="183" t="s">
        <v>1</v>
      </c>
      <c r="F1122" s="184" t="s">
        <v>1500</v>
      </c>
      <c r="H1122" s="183" t="s">
        <v>1</v>
      </c>
      <c r="I1122" s="185"/>
      <c r="L1122" s="182"/>
      <c r="M1122" s="186"/>
      <c r="T1122" s="187"/>
      <c r="AT1122" s="183" t="s">
        <v>182</v>
      </c>
      <c r="AU1122" s="183" t="s">
        <v>98</v>
      </c>
      <c r="AV1122" s="14" t="s">
        <v>92</v>
      </c>
      <c r="AW1122" s="14" t="s">
        <v>40</v>
      </c>
      <c r="AX1122" s="14" t="s">
        <v>85</v>
      </c>
      <c r="AY1122" s="183" t="s">
        <v>171</v>
      </c>
    </row>
    <row r="1123" spans="2:65" s="12" customFormat="1">
      <c r="B1123" s="154"/>
      <c r="D1123" s="150" t="s">
        <v>182</v>
      </c>
      <c r="E1123" s="155" t="s">
        <v>1</v>
      </c>
      <c r="F1123" s="156" t="s">
        <v>1557</v>
      </c>
      <c r="H1123" s="157">
        <v>4</v>
      </c>
      <c r="I1123" s="158"/>
      <c r="L1123" s="154"/>
      <c r="M1123" s="159"/>
      <c r="T1123" s="160"/>
      <c r="AT1123" s="155" t="s">
        <v>182</v>
      </c>
      <c r="AU1123" s="155" t="s">
        <v>98</v>
      </c>
      <c r="AV1123" s="12" t="s">
        <v>98</v>
      </c>
      <c r="AW1123" s="12" t="s">
        <v>40</v>
      </c>
      <c r="AX1123" s="12" t="s">
        <v>85</v>
      </c>
      <c r="AY1123" s="155" t="s">
        <v>171</v>
      </c>
    </row>
    <row r="1124" spans="2:65" s="13" customFormat="1">
      <c r="B1124" s="172"/>
      <c r="D1124" s="150" t="s">
        <v>182</v>
      </c>
      <c r="E1124" s="173" t="s">
        <v>1</v>
      </c>
      <c r="F1124" s="174" t="s">
        <v>546</v>
      </c>
      <c r="H1124" s="175">
        <v>4</v>
      </c>
      <c r="I1124" s="176"/>
      <c r="L1124" s="172"/>
      <c r="M1124" s="177"/>
      <c r="T1124" s="178"/>
      <c r="AT1124" s="173" t="s">
        <v>182</v>
      </c>
      <c r="AU1124" s="173" t="s">
        <v>98</v>
      </c>
      <c r="AV1124" s="13" t="s">
        <v>178</v>
      </c>
      <c r="AW1124" s="13" t="s">
        <v>40</v>
      </c>
      <c r="AX1124" s="13" t="s">
        <v>92</v>
      </c>
      <c r="AY1124" s="173" t="s">
        <v>171</v>
      </c>
    </row>
    <row r="1125" spans="2:65" s="1" customFormat="1" ht="16.5" customHeight="1">
      <c r="B1125" s="33"/>
      <c r="C1125" s="162" t="s">
        <v>1558</v>
      </c>
      <c r="D1125" s="162" t="s">
        <v>250</v>
      </c>
      <c r="E1125" s="163" t="s">
        <v>1559</v>
      </c>
      <c r="F1125" s="164" t="s">
        <v>1560</v>
      </c>
      <c r="G1125" s="165" t="s">
        <v>382</v>
      </c>
      <c r="H1125" s="166">
        <v>4</v>
      </c>
      <c r="I1125" s="167"/>
      <c r="J1125" s="168">
        <f>ROUND(I1125*H1125,2)</f>
        <v>0</v>
      </c>
      <c r="K1125" s="164" t="s">
        <v>177</v>
      </c>
      <c r="L1125" s="169"/>
      <c r="M1125" s="170" t="s">
        <v>1</v>
      </c>
      <c r="N1125" s="171" t="s">
        <v>50</v>
      </c>
      <c r="P1125" s="146">
        <f>O1125*H1125</f>
        <v>0</v>
      </c>
      <c r="Q1125" s="146">
        <v>7.9000000000000001E-4</v>
      </c>
      <c r="R1125" s="146">
        <f>Q1125*H1125</f>
        <v>3.16E-3</v>
      </c>
      <c r="S1125" s="146">
        <v>0</v>
      </c>
      <c r="T1125" s="147">
        <f>S1125*H1125</f>
        <v>0</v>
      </c>
      <c r="AR1125" s="148" t="s">
        <v>219</v>
      </c>
      <c r="AT1125" s="148" t="s">
        <v>250</v>
      </c>
      <c r="AU1125" s="148" t="s">
        <v>98</v>
      </c>
      <c r="AY1125" s="17" t="s">
        <v>171</v>
      </c>
      <c r="BE1125" s="149">
        <f>IF(N1125="základní",J1125,0)</f>
        <v>0</v>
      </c>
      <c r="BF1125" s="149">
        <f>IF(N1125="snížená",J1125,0)</f>
        <v>0</v>
      </c>
      <c r="BG1125" s="149">
        <f>IF(N1125="zákl. přenesená",J1125,0)</f>
        <v>0</v>
      </c>
      <c r="BH1125" s="149">
        <f>IF(N1125="sníž. přenesená",J1125,0)</f>
        <v>0</v>
      </c>
      <c r="BI1125" s="149">
        <f>IF(N1125="nulová",J1125,0)</f>
        <v>0</v>
      </c>
      <c r="BJ1125" s="17" t="s">
        <v>92</v>
      </c>
      <c r="BK1125" s="149">
        <f>ROUND(I1125*H1125,2)</f>
        <v>0</v>
      </c>
      <c r="BL1125" s="17" t="s">
        <v>178</v>
      </c>
      <c r="BM1125" s="148" t="s">
        <v>1561</v>
      </c>
    </row>
    <row r="1126" spans="2:65" s="1" customFormat="1">
      <c r="B1126" s="33"/>
      <c r="D1126" s="150" t="s">
        <v>180</v>
      </c>
      <c r="F1126" s="151" t="s">
        <v>1560</v>
      </c>
      <c r="I1126" s="152"/>
      <c r="L1126" s="33"/>
      <c r="M1126" s="153"/>
      <c r="T1126" s="57"/>
      <c r="AT1126" s="17" t="s">
        <v>180</v>
      </c>
      <c r="AU1126" s="17" t="s">
        <v>98</v>
      </c>
    </row>
    <row r="1127" spans="2:65" s="14" customFormat="1">
      <c r="B1127" s="182"/>
      <c r="D1127" s="150" t="s">
        <v>182</v>
      </c>
      <c r="E1127" s="183" t="s">
        <v>1</v>
      </c>
      <c r="F1127" s="184" t="s">
        <v>1500</v>
      </c>
      <c r="H1127" s="183" t="s">
        <v>1</v>
      </c>
      <c r="I1127" s="185"/>
      <c r="L1127" s="182"/>
      <c r="M1127" s="186"/>
      <c r="T1127" s="187"/>
      <c r="AT1127" s="183" t="s">
        <v>182</v>
      </c>
      <c r="AU1127" s="183" t="s">
        <v>98</v>
      </c>
      <c r="AV1127" s="14" t="s">
        <v>92</v>
      </c>
      <c r="AW1127" s="14" t="s">
        <v>40</v>
      </c>
      <c r="AX1127" s="14" t="s">
        <v>85</v>
      </c>
      <c r="AY1127" s="183" t="s">
        <v>171</v>
      </c>
    </row>
    <row r="1128" spans="2:65" s="12" customFormat="1">
      <c r="B1128" s="154"/>
      <c r="D1128" s="150" t="s">
        <v>182</v>
      </c>
      <c r="E1128" s="155" t="s">
        <v>1</v>
      </c>
      <c r="F1128" s="156" t="s">
        <v>1557</v>
      </c>
      <c r="H1128" s="157">
        <v>4</v>
      </c>
      <c r="I1128" s="158"/>
      <c r="L1128" s="154"/>
      <c r="M1128" s="159"/>
      <c r="T1128" s="160"/>
      <c r="AT1128" s="155" t="s">
        <v>182</v>
      </c>
      <c r="AU1128" s="155" t="s">
        <v>98</v>
      </c>
      <c r="AV1128" s="12" t="s">
        <v>98</v>
      </c>
      <c r="AW1128" s="12" t="s">
        <v>40</v>
      </c>
      <c r="AX1128" s="12" t="s">
        <v>85</v>
      </c>
      <c r="AY1128" s="155" t="s">
        <v>171</v>
      </c>
    </row>
    <row r="1129" spans="2:65" s="13" customFormat="1">
      <c r="B1129" s="172"/>
      <c r="D1129" s="150" t="s">
        <v>182</v>
      </c>
      <c r="E1129" s="173" t="s">
        <v>1</v>
      </c>
      <c r="F1129" s="174" t="s">
        <v>546</v>
      </c>
      <c r="H1129" s="175">
        <v>4</v>
      </c>
      <c r="I1129" s="176"/>
      <c r="L1129" s="172"/>
      <c r="M1129" s="177"/>
      <c r="T1129" s="178"/>
      <c r="AT1129" s="173" t="s">
        <v>182</v>
      </c>
      <c r="AU1129" s="173" t="s">
        <v>98</v>
      </c>
      <c r="AV1129" s="13" t="s">
        <v>178</v>
      </c>
      <c r="AW1129" s="13" t="s">
        <v>40</v>
      </c>
      <c r="AX1129" s="13" t="s">
        <v>92</v>
      </c>
      <c r="AY1129" s="173" t="s">
        <v>171</v>
      </c>
    </row>
    <row r="1130" spans="2:65" s="1" customFormat="1" ht="24.15" customHeight="1">
      <c r="B1130" s="33"/>
      <c r="C1130" s="137" t="s">
        <v>1562</v>
      </c>
      <c r="D1130" s="137" t="s">
        <v>173</v>
      </c>
      <c r="E1130" s="138" t="s">
        <v>1563</v>
      </c>
      <c r="F1130" s="139" t="s">
        <v>1564</v>
      </c>
      <c r="G1130" s="140" t="s">
        <v>382</v>
      </c>
      <c r="H1130" s="141">
        <v>1</v>
      </c>
      <c r="I1130" s="142"/>
      <c r="J1130" s="143">
        <f>ROUND(I1130*H1130,2)</f>
        <v>0</v>
      </c>
      <c r="K1130" s="139" t="s">
        <v>177</v>
      </c>
      <c r="L1130" s="33"/>
      <c r="M1130" s="144" t="s">
        <v>1</v>
      </c>
      <c r="N1130" s="145" t="s">
        <v>50</v>
      </c>
      <c r="P1130" s="146">
        <f>O1130*H1130</f>
        <v>0</v>
      </c>
      <c r="Q1130" s="146">
        <v>1E-4</v>
      </c>
      <c r="R1130" s="146">
        <f>Q1130*H1130</f>
        <v>1E-4</v>
      </c>
      <c r="S1130" s="146">
        <v>0</v>
      </c>
      <c r="T1130" s="147">
        <f>S1130*H1130</f>
        <v>0</v>
      </c>
      <c r="AR1130" s="148" t="s">
        <v>178</v>
      </c>
      <c r="AT1130" s="148" t="s">
        <v>173</v>
      </c>
      <c r="AU1130" s="148" t="s">
        <v>98</v>
      </c>
      <c r="AY1130" s="17" t="s">
        <v>171</v>
      </c>
      <c r="BE1130" s="149">
        <f>IF(N1130="základní",J1130,0)</f>
        <v>0</v>
      </c>
      <c r="BF1130" s="149">
        <f>IF(N1130="snížená",J1130,0)</f>
        <v>0</v>
      </c>
      <c r="BG1130" s="149">
        <f>IF(N1130="zákl. přenesená",J1130,0)</f>
        <v>0</v>
      </c>
      <c r="BH1130" s="149">
        <f>IF(N1130="sníž. přenesená",J1130,0)</f>
        <v>0</v>
      </c>
      <c r="BI1130" s="149">
        <f>IF(N1130="nulová",J1130,0)</f>
        <v>0</v>
      </c>
      <c r="BJ1130" s="17" t="s">
        <v>92</v>
      </c>
      <c r="BK1130" s="149">
        <f>ROUND(I1130*H1130,2)</f>
        <v>0</v>
      </c>
      <c r="BL1130" s="17" t="s">
        <v>178</v>
      </c>
      <c r="BM1130" s="148" t="s">
        <v>1565</v>
      </c>
    </row>
    <row r="1131" spans="2:65" s="1" customFormat="1" ht="28.8">
      <c r="B1131" s="33"/>
      <c r="D1131" s="150" t="s">
        <v>180</v>
      </c>
      <c r="F1131" s="151" t="s">
        <v>1566</v>
      </c>
      <c r="I1131" s="152"/>
      <c r="L1131" s="33"/>
      <c r="M1131" s="153"/>
      <c r="T1131" s="57"/>
      <c r="AT1131" s="17" t="s">
        <v>180</v>
      </c>
      <c r="AU1131" s="17" t="s">
        <v>98</v>
      </c>
    </row>
    <row r="1132" spans="2:65" s="14" customFormat="1">
      <c r="B1132" s="182"/>
      <c r="D1132" s="150" t="s">
        <v>182</v>
      </c>
      <c r="E1132" s="183" t="s">
        <v>1</v>
      </c>
      <c r="F1132" s="184" t="s">
        <v>1567</v>
      </c>
      <c r="H1132" s="183" t="s">
        <v>1</v>
      </c>
      <c r="I1132" s="185"/>
      <c r="L1132" s="182"/>
      <c r="M1132" s="186"/>
      <c r="T1132" s="187"/>
      <c r="AT1132" s="183" t="s">
        <v>182</v>
      </c>
      <c r="AU1132" s="183" t="s">
        <v>98</v>
      </c>
      <c r="AV1132" s="14" t="s">
        <v>92</v>
      </c>
      <c r="AW1132" s="14" t="s">
        <v>40</v>
      </c>
      <c r="AX1132" s="14" t="s">
        <v>85</v>
      </c>
      <c r="AY1132" s="183" t="s">
        <v>171</v>
      </c>
    </row>
    <row r="1133" spans="2:65" s="12" customFormat="1">
      <c r="B1133" s="154"/>
      <c r="D1133" s="150" t="s">
        <v>182</v>
      </c>
      <c r="E1133" s="155" t="s">
        <v>1</v>
      </c>
      <c r="F1133" s="156" t="s">
        <v>785</v>
      </c>
      <c r="H1133" s="157">
        <v>1</v>
      </c>
      <c r="I1133" s="158"/>
      <c r="L1133" s="154"/>
      <c r="M1133" s="159"/>
      <c r="T1133" s="160"/>
      <c r="AT1133" s="155" t="s">
        <v>182</v>
      </c>
      <c r="AU1133" s="155" t="s">
        <v>98</v>
      </c>
      <c r="AV1133" s="12" t="s">
        <v>98</v>
      </c>
      <c r="AW1133" s="12" t="s">
        <v>40</v>
      </c>
      <c r="AX1133" s="12" t="s">
        <v>85</v>
      </c>
      <c r="AY1133" s="155" t="s">
        <v>171</v>
      </c>
    </row>
    <row r="1134" spans="2:65" s="13" customFormat="1">
      <c r="B1134" s="172"/>
      <c r="D1134" s="150" t="s">
        <v>182</v>
      </c>
      <c r="E1134" s="173" t="s">
        <v>1</v>
      </c>
      <c r="F1134" s="174" t="s">
        <v>546</v>
      </c>
      <c r="H1134" s="175">
        <v>1</v>
      </c>
      <c r="I1134" s="176"/>
      <c r="L1134" s="172"/>
      <c r="M1134" s="177"/>
      <c r="T1134" s="178"/>
      <c r="AT1134" s="173" t="s">
        <v>182</v>
      </c>
      <c r="AU1134" s="173" t="s">
        <v>98</v>
      </c>
      <c r="AV1134" s="13" t="s">
        <v>178</v>
      </c>
      <c r="AW1134" s="13" t="s">
        <v>40</v>
      </c>
      <c r="AX1134" s="13" t="s">
        <v>92</v>
      </c>
      <c r="AY1134" s="173" t="s">
        <v>171</v>
      </c>
    </row>
    <row r="1135" spans="2:65" s="1" customFormat="1" ht="16.5" customHeight="1">
      <c r="B1135" s="33"/>
      <c r="C1135" s="162" t="s">
        <v>1568</v>
      </c>
      <c r="D1135" s="162" t="s">
        <v>250</v>
      </c>
      <c r="E1135" s="163" t="s">
        <v>1569</v>
      </c>
      <c r="F1135" s="164" t="s">
        <v>1570</v>
      </c>
      <c r="G1135" s="165" t="s">
        <v>382</v>
      </c>
      <c r="H1135" s="166">
        <v>1</v>
      </c>
      <c r="I1135" s="167"/>
      <c r="J1135" s="168">
        <f>ROUND(I1135*H1135,2)</f>
        <v>0</v>
      </c>
      <c r="K1135" s="164" t="s">
        <v>177</v>
      </c>
      <c r="L1135" s="169"/>
      <c r="M1135" s="170" t="s">
        <v>1</v>
      </c>
      <c r="N1135" s="171" t="s">
        <v>50</v>
      </c>
      <c r="P1135" s="146">
        <f>O1135*H1135</f>
        <v>0</v>
      </c>
      <c r="Q1135" s="146">
        <v>5.9999999999999995E-4</v>
      </c>
      <c r="R1135" s="146">
        <f>Q1135*H1135</f>
        <v>5.9999999999999995E-4</v>
      </c>
      <c r="S1135" s="146">
        <v>0</v>
      </c>
      <c r="T1135" s="147">
        <f>S1135*H1135</f>
        <v>0</v>
      </c>
      <c r="AR1135" s="148" t="s">
        <v>219</v>
      </c>
      <c r="AT1135" s="148" t="s">
        <v>250</v>
      </c>
      <c r="AU1135" s="148" t="s">
        <v>98</v>
      </c>
      <c r="AY1135" s="17" t="s">
        <v>171</v>
      </c>
      <c r="BE1135" s="149">
        <f>IF(N1135="základní",J1135,0)</f>
        <v>0</v>
      </c>
      <c r="BF1135" s="149">
        <f>IF(N1135="snížená",J1135,0)</f>
        <v>0</v>
      </c>
      <c r="BG1135" s="149">
        <f>IF(N1135="zákl. přenesená",J1135,0)</f>
        <v>0</v>
      </c>
      <c r="BH1135" s="149">
        <f>IF(N1135="sníž. přenesená",J1135,0)</f>
        <v>0</v>
      </c>
      <c r="BI1135" s="149">
        <f>IF(N1135="nulová",J1135,0)</f>
        <v>0</v>
      </c>
      <c r="BJ1135" s="17" t="s">
        <v>92</v>
      </c>
      <c r="BK1135" s="149">
        <f>ROUND(I1135*H1135,2)</f>
        <v>0</v>
      </c>
      <c r="BL1135" s="17" t="s">
        <v>178</v>
      </c>
      <c r="BM1135" s="148" t="s">
        <v>1571</v>
      </c>
    </row>
    <row r="1136" spans="2:65" s="1" customFormat="1">
      <c r="B1136" s="33"/>
      <c r="D1136" s="150" t="s">
        <v>180</v>
      </c>
      <c r="F1136" s="151" t="s">
        <v>1570</v>
      </c>
      <c r="I1136" s="152"/>
      <c r="L1136" s="33"/>
      <c r="M1136" s="153"/>
      <c r="T1136" s="57"/>
      <c r="AT1136" s="17" t="s">
        <v>180</v>
      </c>
      <c r="AU1136" s="17" t="s">
        <v>98</v>
      </c>
    </row>
    <row r="1137" spans="2:65" s="14" customFormat="1">
      <c r="B1137" s="182"/>
      <c r="D1137" s="150" t="s">
        <v>182</v>
      </c>
      <c r="E1137" s="183" t="s">
        <v>1</v>
      </c>
      <c r="F1137" s="184" t="s">
        <v>1567</v>
      </c>
      <c r="H1137" s="183" t="s">
        <v>1</v>
      </c>
      <c r="I1137" s="185"/>
      <c r="L1137" s="182"/>
      <c r="M1137" s="186"/>
      <c r="T1137" s="187"/>
      <c r="AT1137" s="183" t="s">
        <v>182</v>
      </c>
      <c r="AU1137" s="183" t="s">
        <v>98</v>
      </c>
      <c r="AV1137" s="14" t="s">
        <v>92</v>
      </c>
      <c r="AW1137" s="14" t="s">
        <v>40</v>
      </c>
      <c r="AX1137" s="14" t="s">
        <v>85</v>
      </c>
      <c r="AY1137" s="183" t="s">
        <v>171</v>
      </c>
    </row>
    <row r="1138" spans="2:65" s="12" customFormat="1">
      <c r="B1138" s="154"/>
      <c r="D1138" s="150" t="s">
        <v>182</v>
      </c>
      <c r="E1138" s="155" t="s">
        <v>1</v>
      </c>
      <c r="F1138" s="156" t="s">
        <v>785</v>
      </c>
      <c r="H1138" s="157">
        <v>1</v>
      </c>
      <c r="I1138" s="158"/>
      <c r="L1138" s="154"/>
      <c r="M1138" s="159"/>
      <c r="T1138" s="160"/>
      <c r="AT1138" s="155" t="s">
        <v>182</v>
      </c>
      <c r="AU1138" s="155" t="s">
        <v>98</v>
      </c>
      <c r="AV1138" s="12" t="s">
        <v>98</v>
      </c>
      <c r="AW1138" s="12" t="s">
        <v>40</v>
      </c>
      <c r="AX1138" s="12" t="s">
        <v>85</v>
      </c>
      <c r="AY1138" s="155" t="s">
        <v>171</v>
      </c>
    </row>
    <row r="1139" spans="2:65" s="13" customFormat="1">
      <c r="B1139" s="172"/>
      <c r="D1139" s="150" t="s">
        <v>182</v>
      </c>
      <c r="E1139" s="173" t="s">
        <v>1</v>
      </c>
      <c r="F1139" s="174" t="s">
        <v>546</v>
      </c>
      <c r="H1139" s="175">
        <v>1</v>
      </c>
      <c r="I1139" s="176"/>
      <c r="L1139" s="172"/>
      <c r="M1139" s="177"/>
      <c r="T1139" s="178"/>
      <c r="AT1139" s="173" t="s">
        <v>182</v>
      </c>
      <c r="AU1139" s="173" t="s">
        <v>98</v>
      </c>
      <c r="AV1139" s="13" t="s">
        <v>178</v>
      </c>
      <c r="AW1139" s="13" t="s">
        <v>40</v>
      </c>
      <c r="AX1139" s="13" t="s">
        <v>92</v>
      </c>
      <c r="AY1139" s="173" t="s">
        <v>171</v>
      </c>
    </row>
    <row r="1140" spans="2:65" s="1" customFormat="1" ht="33" customHeight="1">
      <c r="B1140" s="33"/>
      <c r="C1140" s="137" t="s">
        <v>1572</v>
      </c>
      <c r="D1140" s="137" t="s">
        <v>173</v>
      </c>
      <c r="E1140" s="138" t="s">
        <v>1573</v>
      </c>
      <c r="F1140" s="139" t="s">
        <v>1574</v>
      </c>
      <c r="G1140" s="140" t="s">
        <v>382</v>
      </c>
      <c r="H1140" s="141">
        <v>6</v>
      </c>
      <c r="I1140" s="142"/>
      <c r="J1140" s="143">
        <f>ROUND(I1140*H1140,2)</f>
        <v>0</v>
      </c>
      <c r="K1140" s="139" t="s">
        <v>177</v>
      </c>
      <c r="L1140" s="33"/>
      <c r="M1140" s="144" t="s">
        <v>1</v>
      </c>
      <c r="N1140" s="145" t="s">
        <v>50</v>
      </c>
      <c r="P1140" s="146">
        <f>O1140*H1140</f>
        <v>0</v>
      </c>
      <c r="Q1140" s="146">
        <v>1.0000000000000001E-5</v>
      </c>
      <c r="R1140" s="146">
        <f>Q1140*H1140</f>
        <v>6.0000000000000008E-5</v>
      </c>
      <c r="S1140" s="146">
        <v>0</v>
      </c>
      <c r="T1140" s="147">
        <f>S1140*H1140</f>
        <v>0</v>
      </c>
      <c r="AR1140" s="148" t="s">
        <v>178</v>
      </c>
      <c r="AT1140" s="148" t="s">
        <v>173</v>
      </c>
      <c r="AU1140" s="148" t="s">
        <v>98</v>
      </c>
      <c r="AY1140" s="17" t="s">
        <v>171</v>
      </c>
      <c r="BE1140" s="149">
        <f>IF(N1140="základní",J1140,0)</f>
        <v>0</v>
      </c>
      <c r="BF1140" s="149">
        <f>IF(N1140="snížená",J1140,0)</f>
        <v>0</v>
      </c>
      <c r="BG1140" s="149">
        <f>IF(N1140="zákl. přenesená",J1140,0)</f>
        <v>0</v>
      </c>
      <c r="BH1140" s="149">
        <f>IF(N1140="sníž. přenesená",J1140,0)</f>
        <v>0</v>
      </c>
      <c r="BI1140" s="149">
        <f>IF(N1140="nulová",J1140,0)</f>
        <v>0</v>
      </c>
      <c r="BJ1140" s="17" t="s">
        <v>92</v>
      </c>
      <c r="BK1140" s="149">
        <f>ROUND(I1140*H1140,2)</f>
        <v>0</v>
      </c>
      <c r="BL1140" s="17" t="s">
        <v>178</v>
      </c>
      <c r="BM1140" s="148" t="s">
        <v>1575</v>
      </c>
    </row>
    <row r="1141" spans="2:65" s="1" customFormat="1" ht="28.8">
      <c r="B1141" s="33"/>
      <c r="D1141" s="150" t="s">
        <v>180</v>
      </c>
      <c r="F1141" s="151" t="s">
        <v>1576</v>
      </c>
      <c r="I1141" s="152"/>
      <c r="L1141" s="33"/>
      <c r="M1141" s="153"/>
      <c r="T1141" s="57"/>
      <c r="AT1141" s="17" t="s">
        <v>180</v>
      </c>
      <c r="AU1141" s="17" t="s">
        <v>98</v>
      </c>
    </row>
    <row r="1142" spans="2:65" s="14" customFormat="1">
      <c r="B1142" s="182"/>
      <c r="D1142" s="150" t="s">
        <v>182</v>
      </c>
      <c r="E1142" s="183" t="s">
        <v>1</v>
      </c>
      <c r="F1142" s="184" t="s">
        <v>1500</v>
      </c>
      <c r="H1142" s="183" t="s">
        <v>1</v>
      </c>
      <c r="I1142" s="185"/>
      <c r="L1142" s="182"/>
      <c r="M1142" s="186"/>
      <c r="T1142" s="187"/>
      <c r="AT1142" s="183" t="s">
        <v>182</v>
      </c>
      <c r="AU1142" s="183" t="s">
        <v>98</v>
      </c>
      <c r="AV1142" s="14" t="s">
        <v>92</v>
      </c>
      <c r="AW1142" s="14" t="s">
        <v>40</v>
      </c>
      <c r="AX1142" s="14" t="s">
        <v>85</v>
      </c>
      <c r="AY1142" s="183" t="s">
        <v>171</v>
      </c>
    </row>
    <row r="1143" spans="2:65" s="12" customFormat="1">
      <c r="B1143" s="154"/>
      <c r="D1143" s="150" t="s">
        <v>182</v>
      </c>
      <c r="E1143" s="155" t="s">
        <v>1</v>
      </c>
      <c r="F1143" s="156" t="s">
        <v>1492</v>
      </c>
      <c r="H1143" s="157">
        <v>6</v>
      </c>
      <c r="I1143" s="158"/>
      <c r="L1143" s="154"/>
      <c r="M1143" s="159"/>
      <c r="T1143" s="160"/>
      <c r="AT1143" s="155" t="s">
        <v>182</v>
      </c>
      <c r="AU1143" s="155" t="s">
        <v>98</v>
      </c>
      <c r="AV1143" s="12" t="s">
        <v>98</v>
      </c>
      <c r="AW1143" s="12" t="s">
        <v>40</v>
      </c>
      <c r="AX1143" s="12" t="s">
        <v>85</v>
      </c>
      <c r="AY1143" s="155" t="s">
        <v>171</v>
      </c>
    </row>
    <row r="1144" spans="2:65" s="13" customFormat="1">
      <c r="B1144" s="172"/>
      <c r="D1144" s="150" t="s">
        <v>182</v>
      </c>
      <c r="E1144" s="173" t="s">
        <v>1</v>
      </c>
      <c r="F1144" s="174" t="s">
        <v>546</v>
      </c>
      <c r="H1144" s="175">
        <v>6</v>
      </c>
      <c r="I1144" s="176"/>
      <c r="L1144" s="172"/>
      <c r="M1144" s="177"/>
      <c r="T1144" s="178"/>
      <c r="AT1144" s="173" t="s">
        <v>182</v>
      </c>
      <c r="AU1144" s="173" t="s">
        <v>98</v>
      </c>
      <c r="AV1144" s="13" t="s">
        <v>178</v>
      </c>
      <c r="AW1144" s="13" t="s">
        <v>40</v>
      </c>
      <c r="AX1144" s="13" t="s">
        <v>92</v>
      </c>
      <c r="AY1144" s="173" t="s">
        <v>171</v>
      </c>
    </row>
    <row r="1145" spans="2:65" s="1" customFormat="1" ht="16.5" customHeight="1">
      <c r="B1145" s="33"/>
      <c r="C1145" s="162" t="s">
        <v>1577</v>
      </c>
      <c r="D1145" s="162" t="s">
        <v>250</v>
      </c>
      <c r="E1145" s="163" t="s">
        <v>1578</v>
      </c>
      <c r="F1145" s="164" t="s">
        <v>1579</v>
      </c>
      <c r="G1145" s="165" t="s">
        <v>382</v>
      </c>
      <c r="H1145" s="166">
        <v>6</v>
      </c>
      <c r="I1145" s="167"/>
      <c r="J1145" s="168">
        <f>ROUND(I1145*H1145,2)</f>
        <v>0</v>
      </c>
      <c r="K1145" s="164" t="s">
        <v>177</v>
      </c>
      <c r="L1145" s="169"/>
      <c r="M1145" s="170" t="s">
        <v>1</v>
      </c>
      <c r="N1145" s="171" t="s">
        <v>50</v>
      </c>
      <c r="P1145" s="146">
        <f>O1145*H1145</f>
        <v>0</v>
      </c>
      <c r="Q1145" s="146">
        <v>1.4E-3</v>
      </c>
      <c r="R1145" s="146">
        <f>Q1145*H1145</f>
        <v>8.3999999999999995E-3</v>
      </c>
      <c r="S1145" s="146">
        <v>0</v>
      </c>
      <c r="T1145" s="147">
        <f>S1145*H1145</f>
        <v>0</v>
      </c>
      <c r="AR1145" s="148" t="s">
        <v>219</v>
      </c>
      <c r="AT1145" s="148" t="s">
        <v>250</v>
      </c>
      <c r="AU1145" s="148" t="s">
        <v>98</v>
      </c>
      <c r="AY1145" s="17" t="s">
        <v>171</v>
      </c>
      <c r="BE1145" s="149">
        <f>IF(N1145="základní",J1145,0)</f>
        <v>0</v>
      </c>
      <c r="BF1145" s="149">
        <f>IF(N1145="snížená",J1145,0)</f>
        <v>0</v>
      </c>
      <c r="BG1145" s="149">
        <f>IF(N1145="zákl. přenesená",J1145,0)</f>
        <v>0</v>
      </c>
      <c r="BH1145" s="149">
        <f>IF(N1145="sníž. přenesená",J1145,0)</f>
        <v>0</v>
      </c>
      <c r="BI1145" s="149">
        <f>IF(N1145="nulová",J1145,0)</f>
        <v>0</v>
      </c>
      <c r="BJ1145" s="17" t="s">
        <v>92</v>
      </c>
      <c r="BK1145" s="149">
        <f>ROUND(I1145*H1145,2)</f>
        <v>0</v>
      </c>
      <c r="BL1145" s="17" t="s">
        <v>178</v>
      </c>
      <c r="BM1145" s="148" t="s">
        <v>1580</v>
      </c>
    </row>
    <row r="1146" spans="2:65" s="1" customFormat="1">
      <c r="B1146" s="33"/>
      <c r="D1146" s="150" t="s">
        <v>180</v>
      </c>
      <c r="F1146" s="151" t="s">
        <v>1579</v>
      </c>
      <c r="I1146" s="152"/>
      <c r="L1146" s="33"/>
      <c r="M1146" s="153"/>
      <c r="T1146" s="57"/>
      <c r="AT1146" s="17" t="s">
        <v>180</v>
      </c>
      <c r="AU1146" s="17" t="s">
        <v>98</v>
      </c>
    </row>
    <row r="1147" spans="2:65" s="14" customFormat="1">
      <c r="B1147" s="182"/>
      <c r="D1147" s="150" t="s">
        <v>182</v>
      </c>
      <c r="E1147" s="183" t="s">
        <v>1</v>
      </c>
      <c r="F1147" s="184" t="s">
        <v>1500</v>
      </c>
      <c r="H1147" s="183" t="s">
        <v>1</v>
      </c>
      <c r="I1147" s="185"/>
      <c r="L1147" s="182"/>
      <c r="M1147" s="186"/>
      <c r="T1147" s="187"/>
      <c r="AT1147" s="183" t="s">
        <v>182</v>
      </c>
      <c r="AU1147" s="183" t="s">
        <v>98</v>
      </c>
      <c r="AV1147" s="14" t="s">
        <v>92</v>
      </c>
      <c r="AW1147" s="14" t="s">
        <v>40</v>
      </c>
      <c r="AX1147" s="14" t="s">
        <v>85</v>
      </c>
      <c r="AY1147" s="183" t="s">
        <v>171</v>
      </c>
    </row>
    <row r="1148" spans="2:65" s="12" customFormat="1">
      <c r="B1148" s="154"/>
      <c r="D1148" s="150" t="s">
        <v>182</v>
      </c>
      <c r="E1148" s="155" t="s">
        <v>1</v>
      </c>
      <c r="F1148" s="156" t="s">
        <v>1492</v>
      </c>
      <c r="H1148" s="157">
        <v>6</v>
      </c>
      <c r="I1148" s="158"/>
      <c r="L1148" s="154"/>
      <c r="M1148" s="159"/>
      <c r="T1148" s="160"/>
      <c r="AT1148" s="155" t="s">
        <v>182</v>
      </c>
      <c r="AU1148" s="155" t="s">
        <v>98</v>
      </c>
      <c r="AV1148" s="12" t="s">
        <v>98</v>
      </c>
      <c r="AW1148" s="12" t="s">
        <v>40</v>
      </c>
      <c r="AX1148" s="12" t="s">
        <v>85</v>
      </c>
      <c r="AY1148" s="155" t="s">
        <v>171</v>
      </c>
    </row>
    <row r="1149" spans="2:65" s="13" customFormat="1">
      <c r="B1149" s="172"/>
      <c r="D1149" s="150" t="s">
        <v>182</v>
      </c>
      <c r="E1149" s="173" t="s">
        <v>1</v>
      </c>
      <c r="F1149" s="174" t="s">
        <v>546</v>
      </c>
      <c r="H1149" s="175">
        <v>6</v>
      </c>
      <c r="I1149" s="176"/>
      <c r="L1149" s="172"/>
      <c r="M1149" s="177"/>
      <c r="T1149" s="178"/>
      <c r="AT1149" s="173" t="s">
        <v>182</v>
      </c>
      <c r="AU1149" s="173" t="s">
        <v>98</v>
      </c>
      <c r="AV1149" s="13" t="s">
        <v>178</v>
      </c>
      <c r="AW1149" s="13" t="s">
        <v>40</v>
      </c>
      <c r="AX1149" s="13" t="s">
        <v>92</v>
      </c>
      <c r="AY1149" s="173" t="s">
        <v>171</v>
      </c>
    </row>
    <row r="1150" spans="2:65" s="1" customFormat="1" ht="24.15" customHeight="1">
      <c r="B1150" s="33"/>
      <c r="C1150" s="137" t="s">
        <v>1581</v>
      </c>
      <c r="D1150" s="137" t="s">
        <v>173</v>
      </c>
      <c r="E1150" s="138" t="s">
        <v>1582</v>
      </c>
      <c r="F1150" s="139" t="s">
        <v>1583</v>
      </c>
      <c r="G1150" s="140" t="s">
        <v>382</v>
      </c>
      <c r="H1150" s="141">
        <v>10</v>
      </c>
      <c r="I1150" s="142"/>
      <c r="J1150" s="143">
        <f>ROUND(I1150*H1150,2)</f>
        <v>0</v>
      </c>
      <c r="K1150" s="139" t="s">
        <v>177</v>
      </c>
      <c r="L1150" s="33"/>
      <c r="M1150" s="144" t="s">
        <v>1</v>
      </c>
      <c r="N1150" s="145" t="s">
        <v>50</v>
      </c>
      <c r="P1150" s="146">
        <f>O1150*H1150</f>
        <v>0</v>
      </c>
      <c r="Q1150" s="146">
        <v>1E-4</v>
      </c>
      <c r="R1150" s="146">
        <f>Q1150*H1150</f>
        <v>1E-3</v>
      </c>
      <c r="S1150" s="146">
        <v>0</v>
      </c>
      <c r="T1150" s="147">
        <f>S1150*H1150</f>
        <v>0</v>
      </c>
      <c r="AR1150" s="148" t="s">
        <v>178</v>
      </c>
      <c r="AT1150" s="148" t="s">
        <v>173</v>
      </c>
      <c r="AU1150" s="148" t="s">
        <v>98</v>
      </c>
      <c r="AY1150" s="17" t="s">
        <v>171</v>
      </c>
      <c r="BE1150" s="149">
        <f>IF(N1150="základní",J1150,0)</f>
        <v>0</v>
      </c>
      <c r="BF1150" s="149">
        <f>IF(N1150="snížená",J1150,0)</f>
        <v>0</v>
      </c>
      <c r="BG1150" s="149">
        <f>IF(N1150="zákl. přenesená",J1150,0)</f>
        <v>0</v>
      </c>
      <c r="BH1150" s="149">
        <f>IF(N1150="sníž. přenesená",J1150,0)</f>
        <v>0</v>
      </c>
      <c r="BI1150" s="149">
        <f>IF(N1150="nulová",J1150,0)</f>
        <v>0</v>
      </c>
      <c r="BJ1150" s="17" t="s">
        <v>92</v>
      </c>
      <c r="BK1150" s="149">
        <f>ROUND(I1150*H1150,2)</f>
        <v>0</v>
      </c>
      <c r="BL1150" s="17" t="s">
        <v>178</v>
      </c>
      <c r="BM1150" s="148" t="s">
        <v>1584</v>
      </c>
    </row>
    <row r="1151" spans="2:65" s="1" customFormat="1" ht="28.8">
      <c r="B1151" s="33"/>
      <c r="D1151" s="150" t="s">
        <v>180</v>
      </c>
      <c r="F1151" s="151" t="s">
        <v>1585</v>
      </c>
      <c r="I1151" s="152"/>
      <c r="L1151" s="33"/>
      <c r="M1151" s="153"/>
      <c r="T1151" s="57"/>
      <c r="AT1151" s="17" t="s">
        <v>180</v>
      </c>
      <c r="AU1151" s="17" t="s">
        <v>98</v>
      </c>
    </row>
    <row r="1152" spans="2:65" s="14" customFormat="1">
      <c r="B1152" s="182"/>
      <c r="D1152" s="150" t="s">
        <v>182</v>
      </c>
      <c r="E1152" s="183" t="s">
        <v>1</v>
      </c>
      <c r="F1152" s="184" t="s">
        <v>1500</v>
      </c>
      <c r="H1152" s="183" t="s">
        <v>1</v>
      </c>
      <c r="I1152" s="185"/>
      <c r="L1152" s="182"/>
      <c r="M1152" s="186"/>
      <c r="T1152" s="187"/>
      <c r="AT1152" s="183" t="s">
        <v>182</v>
      </c>
      <c r="AU1152" s="183" t="s">
        <v>98</v>
      </c>
      <c r="AV1152" s="14" t="s">
        <v>92</v>
      </c>
      <c r="AW1152" s="14" t="s">
        <v>40</v>
      </c>
      <c r="AX1152" s="14" t="s">
        <v>85</v>
      </c>
      <c r="AY1152" s="183" t="s">
        <v>171</v>
      </c>
    </row>
    <row r="1153" spans="2:65" s="12" customFormat="1">
      <c r="B1153" s="154"/>
      <c r="D1153" s="150" t="s">
        <v>182</v>
      </c>
      <c r="E1153" s="155" t="s">
        <v>1</v>
      </c>
      <c r="F1153" s="156" t="s">
        <v>1586</v>
      </c>
      <c r="H1153" s="157">
        <v>10</v>
      </c>
      <c r="I1153" s="158"/>
      <c r="L1153" s="154"/>
      <c r="M1153" s="159"/>
      <c r="T1153" s="160"/>
      <c r="AT1153" s="155" t="s">
        <v>182</v>
      </c>
      <c r="AU1153" s="155" t="s">
        <v>98</v>
      </c>
      <c r="AV1153" s="12" t="s">
        <v>98</v>
      </c>
      <c r="AW1153" s="12" t="s">
        <v>40</v>
      </c>
      <c r="AX1153" s="12" t="s">
        <v>85</v>
      </c>
      <c r="AY1153" s="155" t="s">
        <v>171</v>
      </c>
    </row>
    <row r="1154" spans="2:65" s="13" customFormat="1">
      <c r="B1154" s="172"/>
      <c r="D1154" s="150" t="s">
        <v>182</v>
      </c>
      <c r="E1154" s="173" t="s">
        <v>1</v>
      </c>
      <c r="F1154" s="174" t="s">
        <v>546</v>
      </c>
      <c r="H1154" s="175">
        <v>10</v>
      </c>
      <c r="I1154" s="176"/>
      <c r="L1154" s="172"/>
      <c r="M1154" s="177"/>
      <c r="T1154" s="178"/>
      <c r="AT1154" s="173" t="s">
        <v>182</v>
      </c>
      <c r="AU1154" s="173" t="s">
        <v>98</v>
      </c>
      <c r="AV1154" s="13" t="s">
        <v>178</v>
      </c>
      <c r="AW1154" s="13" t="s">
        <v>40</v>
      </c>
      <c r="AX1154" s="13" t="s">
        <v>92</v>
      </c>
      <c r="AY1154" s="173" t="s">
        <v>171</v>
      </c>
    </row>
    <row r="1155" spans="2:65" s="1" customFormat="1" ht="24.15" customHeight="1">
      <c r="B1155" s="33"/>
      <c r="C1155" s="162" t="s">
        <v>1587</v>
      </c>
      <c r="D1155" s="162" t="s">
        <v>250</v>
      </c>
      <c r="E1155" s="163" t="s">
        <v>1588</v>
      </c>
      <c r="F1155" s="164" t="s">
        <v>1589</v>
      </c>
      <c r="G1155" s="165" t="s">
        <v>382</v>
      </c>
      <c r="H1155" s="166">
        <v>10</v>
      </c>
      <c r="I1155" s="167"/>
      <c r="J1155" s="168">
        <f>ROUND(I1155*H1155,2)</f>
        <v>0</v>
      </c>
      <c r="K1155" s="164" t="s">
        <v>177</v>
      </c>
      <c r="L1155" s="169"/>
      <c r="M1155" s="170" t="s">
        <v>1</v>
      </c>
      <c r="N1155" s="171" t="s">
        <v>50</v>
      </c>
      <c r="P1155" s="146">
        <f>O1155*H1155</f>
        <v>0</v>
      </c>
      <c r="Q1155" s="146">
        <v>3.8999999999999998E-3</v>
      </c>
      <c r="R1155" s="146">
        <f>Q1155*H1155</f>
        <v>3.9E-2</v>
      </c>
      <c r="S1155" s="146">
        <v>0</v>
      </c>
      <c r="T1155" s="147">
        <f>S1155*H1155</f>
        <v>0</v>
      </c>
      <c r="AR1155" s="148" t="s">
        <v>219</v>
      </c>
      <c r="AT1155" s="148" t="s">
        <v>250</v>
      </c>
      <c r="AU1155" s="148" t="s">
        <v>98</v>
      </c>
      <c r="AY1155" s="17" t="s">
        <v>171</v>
      </c>
      <c r="BE1155" s="149">
        <f>IF(N1155="základní",J1155,0)</f>
        <v>0</v>
      </c>
      <c r="BF1155" s="149">
        <f>IF(N1155="snížená",J1155,0)</f>
        <v>0</v>
      </c>
      <c r="BG1155" s="149">
        <f>IF(N1155="zákl. přenesená",J1155,0)</f>
        <v>0</v>
      </c>
      <c r="BH1155" s="149">
        <f>IF(N1155="sníž. přenesená",J1155,0)</f>
        <v>0</v>
      </c>
      <c r="BI1155" s="149">
        <f>IF(N1155="nulová",J1155,0)</f>
        <v>0</v>
      </c>
      <c r="BJ1155" s="17" t="s">
        <v>92</v>
      </c>
      <c r="BK1155" s="149">
        <f>ROUND(I1155*H1155,2)</f>
        <v>0</v>
      </c>
      <c r="BL1155" s="17" t="s">
        <v>178</v>
      </c>
      <c r="BM1155" s="148" t="s">
        <v>1590</v>
      </c>
    </row>
    <row r="1156" spans="2:65" s="1" customFormat="1">
      <c r="B1156" s="33"/>
      <c r="D1156" s="150" t="s">
        <v>180</v>
      </c>
      <c r="F1156" s="151" t="s">
        <v>1589</v>
      </c>
      <c r="I1156" s="152"/>
      <c r="L1156" s="33"/>
      <c r="M1156" s="153"/>
      <c r="T1156" s="57"/>
      <c r="AT1156" s="17" t="s">
        <v>180</v>
      </c>
      <c r="AU1156" s="17" t="s">
        <v>98</v>
      </c>
    </row>
    <row r="1157" spans="2:65" s="14" customFormat="1">
      <c r="B1157" s="182"/>
      <c r="D1157" s="150" t="s">
        <v>182</v>
      </c>
      <c r="E1157" s="183" t="s">
        <v>1</v>
      </c>
      <c r="F1157" s="184" t="s">
        <v>1500</v>
      </c>
      <c r="H1157" s="183" t="s">
        <v>1</v>
      </c>
      <c r="I1157" s="185"/>
      <c r="L1157" s="182"/>
      <c r="M1157" s="186"/>
      <c r="T1157" s="187"/>
      <c r="AT1157" s="183" t="s">
        <v>182</v>
      </c>
      <c r="AU1157" s="183" t="s">
        <v>98</v>
      </c>
      <c r="AV1157" s="14" t="s">
        <v>92</v>
      </c>
      <c r="AW1157" s="14" t="s">
        <v>40</v>
      </c>
      <c r="AX1157" s="14" t="s">
        <v>85</v>
      </c>
      <c r="AY1157" s="183" t="s">
        <v>171</v>
      </c>
    </row>
    <row r="1158" spans="2:65" s="12" customFormat="1">
      <c r="B1158" s="154"/>
      <c r="D1158" s="150" t="s">
        <v>182</v>
      </c>
      <c r="E1158" s="155" t="s">
        <v>1</v>
      </c>
      <c r="F1158" s="156" t="s">
        <v>1586</v>
      </c>
      <c r="H1158" s="157">
        <v>10</v>
      </c>
      <c r="I1158" s="158"/>
      <c r="L1158" s="154"/>
      <c r="M1158" s="159"/>
      <c r="T1158" s="160"/>
      <c r="AT1158" s="155" t="s">
        <v>182</v>
      </c>
      <c r="AU1158" s="155" t="s">
        <v>98</v>
      </c>
      <c r="AV1158" s="12" t="s">
        <v>98</v>
      </c>
      <c r="AW1158" s="12" t="s">
        <v>40</v>
      </c>
      <c r="AX1158" s="12" t="s">
        <v>85</v>
      </c>
      <c r="AY1158" s="155" t="s">
        <v>171</v>
      </c>
    </row>
    <row r="1159" spans="2:65" s="13" customFormat="1">
      <c r="B1159" s="172"/>
      <c r="D1159" s="150" t="s">
        <v>182</v>
      </c>
      <c r="E1159" s="173" t="s">
        <v>1</v>
      </c>
      <c r="F1159" s="174" t="s">
        <v>546</v>
      </c>
      <c r="H1159" s="175">
        <v>10</v>
      </c>
      <c r="I1159" s="176"/>
      <c r="L1159" s="172"/>
      <c r="M1159" s="177"/>
      <c r="T1159" s="178"/>
      <c r="AT1159" s="173" t="s">
        <v>182</v>
      </c>
      <c r="AU1159" s="173" t="s">
        <v>98</v>
      </c>
      <c r="AV1159" s="13" t="s">
        <v>178</v>
      </c>
      <c r="AW1159" s="13" t="s">
        <v>40</v>
      </c>
      <c r="AX1159" s="13" t="s">
        <v>92</v>
      </c>
      <c r="AY1159" s="173" t="s">
        <v>171</v>
      </c>
    </row>
    <row r="1160" spans="2:65" s="1" customFormat="1" ht="24.15" customHeight="1">
      <c r="B1160" s="33"/>
      <c r="C1160" s="137" t="s">
        <v>1591</v>
      </c>
      <c r="D1160" s="137" t="s">
        <v>173</v>
      </c>
      <c r="E1160" s="138" t="s">
        <v>1592</v>
      </c>
      <c r="F1160" s="139" t="s">
        <v>1593</v>
      </c>
      <c r="G1160" s="140" t="s">
        <v>382</v>
      </c>
      <c r="H1160" s="141">
        <v>8</v>
      </c>
      <c r="I1160" s="142"/>
      <c r="J1160" s="143">
        <f>ROUND(I1160*H1160,2)</f>
        <v>0</v>
      </c>
      <c r="K1160" s="139" t="s">
        <v>177</v>
      </c>
      <c r="L1160" s="33"/>
      <c r="M1160" s="144" t="s">
        <v>1</v>
      </c>
      <c r="N1160" s="145" t="s">
        <v>50</v>
      </c>
      <c r="P1160" s="146">
        <f>O1160*H1160</f>
        <v>0</v>
      </c>
      <c r="Q1160" s="146">
        <v>1E-4</v>
      </c>
      <c r="R1160" s="146">
        <f>Q1160*H1160</f>
        <v>8.0000000000000004E-4</v>
      </c>
      <c r="S1160" s="146">
        <v>0</v>
      </c>
      <c r="T1160" s="147">
        <f>S1160*H1160</f>
        <v>0</v>
      </c>
      <c r="AR1160" s="148" t="s">
        <v>178</v>
      </c>
      <c r="AT1160" s="148" t="s">
        <v>173</v>
      </c>
      <c r="AU1160" s="148" t="s">
        <v>98</v>
      </c>
      <c r="AY1160" s="17" t="s">
        <v>171</v>
      </c>
      <c r="BE1160" s="149">
        <f>IF(N1160="základní",J1160,0)</f>
        <v>0</v>
      </c>
      <c r="BF1160" s="149">
        <f>IF(N1160="snížená",J1160,0)</f>
        <v>0</v>
      </c>
      <c r="BG1160" s="149">
        <f>IF(N1160="zákl. přenesená",J1160,0)</f>
        <v>0</v>
      </c>
      <c r="BH1160" s="149">
        <f>IF(N1160="sníž. přenesená",J1160,0)</f>
        <v>0</v>
      </c>
      <c r="BI1160" s="149">
        <f>IF(N1160="nulová",J1160,0)</f>
        <v>0</v>
      </c>
      <c r="BJ1160" s="17" t="s">
        <v>92</v>
      </c>
      <c r="BK1160" s="149">
        <f>ROUND(I1160*H1160,2)</f>
        <v>0</v>
      </c>
      <c r="BL1160" s="17" t="s">
        <v>178</v>
      </c>
      <c r="BM1160" s="148" t="s">
        <v>1594</v>
      </c>
    </row>
    <row r="1161" spans="2:65" s="1" customFormat="1" ht="28.8">
      <c r="B1161" s="33"/>
      <c r="D1161" s="150" t="s">
        <v>180</v>
      </c>
      <c r="F1161" s="151" t="s">
        <v>1595</v>
      </c>
      <c r="I1161" s="152"/>
      <c r="L1161" s="33"/>
      <c r="M1161" s="153"/>
      <c r="T1161" s="57"/>
      <c r="AT1161" s="17" t="s">
        <v>180</v>
      </c>
      <c r="AU1161" s="17" t="s">
        <v>98</v>
      </c>
    </row>
    <row r="1162" spans="2:65" s="14" customFormat="1">
      <c r="B1162" s="182"/>
      <c r="D1162" s="150" t="s">
        <v>182</v>
      </c>
      <c r="E1162" s="183" t="s">
        <v>1</v>
      </c>
      <c r="F1162" s="184" t="s">
        <v>836</v>
      </c>
      <c r="H1162" s="183" t="s">
        <v>1</v>
      </c>
      <c r="I1162" s="185"/>
      <c r="L1162" s="182"/>
      <c r="M1162" s="186"/>
      <c r="T1162" s="187"/>
      <c r="AT1162" s="183" t="s">
        <v>182</v>
      </c>
      <c r="AU1162" s="183" t="s">
        <v>98</v>
      </c>
      <c r="AV1162" s="14" t="s">
        <v>92</v>
      </c>
      <c r="AW1162" s="14" t="s">
        <v>40</v>
      </c>
      <c r="AX1162" s="14" t="s">
        <v>85</v>
      </c>
      <c r="AY1162" s="183" t="s">
        <v>171</v>
      </c>
    </row>
    <row r="1163" spans="2:65" s="12" customFormat="1">
      <c r="B1163" s="154"/>
      <c r="D1163" s="150" t="s">
        <v>182</v>
      </c>
      <c r="E1163" s="155" t="s">
        <v>1</v>
      </c>
      <c r="F1163" s="156" t="s">
        <v>1348</v>
      </c>
      <c r="H1163" s="157">
        <v>8</v>
      </c>
      <c r="I1163" s="158"/>
      <c r="L1163" s="154"/>
      <c r="M1163" s="159"/>
      <c r="T1163" s="160"/>
      <c r="AT1163" s="155" t="s">
        <v>182</v>
      </c>
      <c r="AU1163" s="155" t="s">
        <v>98</v>
      </c>
      <c r="AV1163" s="12" t="s">
        <v>98</v>
      </c>
      <c r="AW1163" s="12" t="s">
        <v>40</v>
      </c>
      <c r="AX1163" s="12" t="s">
        <v>85</v>
      </c>
      <c r="AY1163" s="155" t="s">
        <v>171</v>
      </c>
    </row>
    <row r="1164" spans="2:65" s="13" customFormat="1">
      <c r="B1164" s="172"/>
      <c r="D1164" s="150" t="s">
        <v>182</v>
      </c>
      <c r="E1164" s="173" t="s">
        <v>1</v>
      </c>
      <c r="F1164" s="174" t="s">
        <v>546</v>
      </c>
      <c r="H1164" s="175">
        <v>8</v>
      </c>
      <c r="I1164" s="176"/>
      <c r="L1164" s="172"/>
      <c r="M1164" s="177"/>
      <c r="T1164" s="178"/>
      <c r="AT1164" s="173" t="s">
        <v>182</v>
      </c>
      <c r="AU1164" s="173" t="s">
        <v>98</v>
      </c>
      <c r="AV1164" s="13" t="s">
        <v>178</v>
      </c>
      <c r="AW1164" s="13" t="s">
        <v>40</v>
      </c>
      <c r="AX1164" s="13" t="s">
        <v>92</v>
      </c>
      <c r="AY1164" s="173" t="s">
        <v>171</v>
      </c>
    </row>
    <row r="1165" spans="2:65" s="1" customFormat="1" ht="24.15" customHeight="1">
      <c r="B1165" s="33"/>
      <c r="C1165" s="162" t="s">
        <v>1596</v>
      </c>
      <c r="D1165" s="162" t="s">
        <v>250</v>
      </c>
      <c r="E1165" s="163" t="s">
        <v>1597</v>
      </c>
      <c r="F1165" s="164" t="s">
        <v>1598</v>
      </c>
      <c r="G1165" s="165" t="s">
        <v>382</v>
      </c>
      <c r="H1165" s="166">
        <v>8</v>
      </c>
      <c r="I1165" s="167"/>
      <c r="J1165" s="168">
        <f>ROUND(I1165*H1165,2)</f>
        <v>0</v>
      </c>
      <c r="K1165" s="164" t="s">
        <v>177</v>
      </c>
      <c r="L1165" s="169"/>
      <c r="M1165" s="170" t="s">
        <v>1</v>
      </c>
      <c r="N1165" s="171" t="s">
        <v>50</v>
      </c>
      <c r="P1165" s="146">
        <f>O1165*H1165</f>
        <v>0</v>
      </c>
      <c r="Q1165" s="146">
        <v>8.9999999999999993E-3</v>
      </c>
      <c r="R1165" s="146">
        <f>Q1165*H1165</f>
        <v>7.1999999999999995E-2</v>
      </c>
      <c r="S1165" s="146">
        <v>0</v>
      </c>
      <c r="T1165" s="147">
        <f>S1165*H1165</f>
        <v>0</v>
      </c>
      <c r="AR1165" s="148" t="s">
        <v>219</v>
      </c>
      <c r="AT1165" s="148" t="s">
        <v>250</v>
      </c>
      <c r="AU1165" s="148" t="s">
        <v>98</v>
      </c>
      <c r="AY1165" s="17" t="s">
        <v>171</v>
      </c>
      <c r="BE1165" s="149">
        <f>IF(N1165="základní",J1165,0)</f>
        <v>0</v>
      </c>
      <c r="BF1165" s="149">
        <f>IF(N1165="snížená",J1165,0)</f>
        <v>0</v>
      </c>
      <c r="BG1165" s="149">
        <f>IF(N1165="zákl. přenesená",J1165,0)</f>
        <v>0</v>
      </c>
      <c r="BH1165" s="149">
        <f>IF(N1165="sníž. přenesená",J1165,0)</f>
        <v>0</v>
      </c>
      <c r="BI1165" s="149">
        <f>IF(N1165="nulová",J1165,0)</f>
        <v>0</v>
      </c>
      <c r="BJ1165" s="17" t="s">
        <v>92</v>
      </c>
      <c r="BK1165" s="149">
        <f>ROUND(I1165*H1165,2)</f>
        <v>0</v>
      </c>
      <c r="BL1165" s="17" t="s">
        <v>178</v>
      </c>
      <c r="BM1165" s="148" t="s">
        <v>1599</v>
      </c>
    </row>
    <row r="1166" spans="2:65" s="1" customFormat="1" ht="19.2">
      <c r="B1166" s="33"/>
      <c r="D1166" s="150" t="s">
        <v>180</v>
      </c>
      <c r="F1166" s="151" t="s">
        <v>1598</v>
      </c>
      <c r="I1166" s="152"/>
      <c r="L1166" s="33"/>
      <c r="M1166" s="153"/>
      <c r="T1166" s="57"/>
      <c r="AT1166" s="17" t="s">
        <v>180</v>
      </c>
      <c r="AU1166" s="17" t="s">
        <v>98</v>
      </c>
    </row>
    <row r="1167" spans="2:65" s="14" customFormat="1">
      <c r="B1167" s="182"/>
      <c r="D1167" s="150" t="s">
        <v>182</v>
      </c>
      <c r="E1167" s="183" t="s">
        <v>1</v>
      </c>
      <c r="F1167" s="184" t="s">
        <v>836</v>
      </c>
      <c r="H1167" s="183" t="s">
        <v>1</v>
      </c>
      <c r="I1167" s="185"/>
      <c r="L1167" s="182"/>
      <c r="M1167" s="186"/>
      <c r="T1167" s="187"/>
      <c r="AT1167" s="183" t="s">
        <v>182</v>
      </c>
      <c r="AU1167" s="183" t="s">
        <v>98</v>
      </c>
      <c r="AV1167" s="14" t="s">
        <v>92</v>
      </c>
      <c r="AW1167" s="14" t="s">
        <v>40</v>
      </c>
      <c r="AX1167" s="14" t="s">
        <v>85</v>
      </c>
      <c r="AY1167" s="183" t="s">
        <v>171</v>
      </c>
    </row>
    <row r="1168" spans="2:65" s="12" customFormat="1">
      <c r="B1168" s="154"/>
      <c r="D1168" s="150" t="s">
        <v>182</v>
      </c>
      <c r="E1168" s="155" t="s">
        <v>1</v>
      </c>
      <c r="F1168" s="156" t="s">
        <v>1348</v>
      </c>
      <c r="H1168" s="157">
        <v>8</v>
      </c>
      <c r="I1168" s="158"/>
      <c r="L1168" s="154"/>
      <c r="M1168" s="159"/>
      <c r="T1168" s="160"/>
      <c r="AT1168" s="155" t="s">
        <v>182</v>
      </c>
      <c r="AU1168" s="155" t="s">
        <v>98</v>
      </c>
      <c r="AV1168" s="12" t="s">
        <v>98</v>
      </c>
      <c r="AW1168" s="12" t="s">
        <v>40</v>
      </c>
      <c r="AX1168" s="12" t="s">
        <v>85</v>
      </c>
      <c r="AY1168" s="155" t="s">
        <v>171</v>
      </c>
    </row>
    <row r="1169" spans="2:65" s="13" customFormat="1">
      <c r="B1169" s="172"/>
      <c r="D1169" s="150" t="s">
        <v>182</v>
      </c>
      <c r="E1169" s="173" t="s">
        <v>1</v>
      </c>
      <c r="F1169" s="174" t="s">
        <v>546</v>
      </c>
      <c r="H1169" s="175">
        <v>8</v>
      </c>
      <c r="I1169" s="176"/>
      <c r="L1169" s="172"/>
      <c r="M1169" s="177"/>
      <c r="T1169" s="178"/>
      <c r="AT1169" s="173" t="s">
        <v>182</v>
      </c>
      <c r="AU1169" s="173" t="s">
        <v>98</v>
      </c>
      <c r="AV1169" s="13" t="s">
        <v>178</v>
      </c>
      <c r="AW1169" s="13" t="s">
        <v>40</v>
      </c>
      <c r="AX1169" s="13" t="s">
        <v>92</v>
      </c>
      <c r="AY1169" s="173" t="s">
        <v>171</v>
      </c>
    </row>
    <row r="1170" spans="2:65" s="1" customFormat="1" ht="24.15" customHeight="1">
      <c r="B1170" s="33"/>
      <c r="C1170" s="137" t="s">
        <v>1600</v>
      </c>
      <c r="D1170" s="137" t="s">
        <v>173</v>
      </c>
      <c r="E1170" s="138" t="s">
        <v>1601</v>
      </c>
      <c r="F1170" s="139" t="s">
        <v>1602</v>
      </c>
      <c r="G1170" s="140" t="s">
        <v>382</v>
      </c>
      <c r="H1170" s="141">
        <v>9</v>
      </c>
      <c r="I1170" s="142"/>
      <c r="J1170" s="143">
        <f>ROUND(I1170*H1170,2)</f>
        <v>0</v>
      </c>
      <c r="K1170" s="139" t="s">
        <v>177</v>
      </c>
      <c r="L1170" s="33"/>
      <c r="M1170" s="144" t="s">
        <v>1</v>
      </c>
      <c r="N1170" s="145" t="s">
        <v>50</v>
      </c>
      <c r="P1170" s="146">
        <f>O1170*H1170</f>
        <v>0</v>
      </c>
      <c r="Q1170" s="146">
        <v>1E-4</v>
      </c>
      <c r="R1170" s="146">
        <f>Q1170*H1170</f>
        <v>9.0000000000000008E-4</v>
      </c>
      <c r="S1170" s="146">
        <v>0</v>
      </c>
      <c r="T1170" s="147">
        <f>S1170*H1170</f>
        <v>0</v>
      </c>
      <c r="AR1170" s="148" t="s">
        <v>178</v>
      </c>
      <c r="AT1170" s="148" t="s">
        <v>173</v>
      </c>
      <c r="AU1170" s="148" t="s">
        <v>98</v>
      </c>
      <c r="AY1170" s="17" t="s">
        <v>171</v>
      </c>
      <c r="BE1170" s="149">
        <f>IF(N1170="základní",J1170,0)</f>
        <v>0</v>
      </c>
      <c r="BF1170" s="149">
        <f>IF(N1170="snížená",J1170,0)</f>
        <v>0</v>
      </c>
      <c r="BG1170" s="149">
        <f>IF(N1170="zákl. přenesená",J1170,0)</f>
        <v>0</v>
      </c>
      <c r="BH1170" s="149">
        <f>IF(N1170="sníž. přenesená",J1170,0)</f>
        <v>0</v>
      </c>
      <c r="BI1170" s="149">
        <f>IF(N1170="nulová",J1170,0)</f>
        <v>0</v>
      </c>
      <c r="BJ1170" s="17" t="s">
        <v>92</v>
      </c>
      <c r="BK1170" s="149">
        <f>ROUND(I1170*H1170,2)</f>
        <v>0</v>
      </c>
      <c r="BL1170" s="17" t="s">
        <v>178</v>
      </c>
      <c r="BM1170" s="148" t="s">
        <v>1603</v>
      </c>
    </row>
    <row r="1171" spans="2:65" s="1" customFormat="1" ht="28.8">
      <c r="B1171" s="33"/>
      <c r="D1171" s="150" t="s">
        <v>180</v>
      </c>
      <c r="F1171" s="151" t="s">
        <v>1604</v>
      </c>
      <c r="I1171" s="152"/>
      <c r="L1171" s="33"/>
      <c r="M1171" s="153"/>
      <c r="T1171" s="57"/>
      <c r="AT1171" s="17" t="s">
        <v>180</v>
      </c>
      <c r="AU1171" s="17" t="s">
        <v>98</v>
      </c>
    </row>
    <row r="1172" spans="2:65" s="14" customFormat="1">
      <c r="B1172" s="182"/>
      <c r="D1172" s="150" t="s">
        <v>182</v>
      </c>
      <c r="E1172" s="183" t="s">
        <v>1</v>
      </c>
      <c r="F1172" s="184" t="s">
        <v>1500</v>
      </c>
      <c r="H1172" s="183" t="s">
        <v>1</v>
      </c>
      <c r="I1172" s="185"/>
      <c r="L1172" s="182"/>
      <c r="M1172" s="186"/>
      <c r="T1172" s="187"/>
      <c r="AT1172" s="183" t="s">
        <v>182</v>
      </c>
      <c r="AU1172" s="183" t="s">
        <v>98</v>
      </c>
      <c r="AV1172" s="14" t="s">
        <v>92</v>
      </c>
      <c r="AW1172" s="14" t="s">
        <v>40</v>
      </c>
      <c r="AX1172" s="14" t="s">
        <v>85</v>
      </c>
      <c r="AY1172" s="183" t="s">
        <v>171</v>
      </c>
    </row>
    <row r="1173" spans="2:65" s="12" customFormat="1">
      <c r="B1173" s="154"/>
      <c r="D1173" s="150" t="s">
        <v>182</v>
      </c>
      <c r="E1173" s="155" t="s">
        <v>1</v>
      </c>
      <c r="F1173" s="156" t="s">
        <v>1605</v>
      </c>
      <c r="H1173" s="157">
        <v>9</v>
      </c>
      <c r="I1173" s="158"/>
      <c r="L1173" s="154"/>
      <c r="M1173" s="159"/>
      <c r="T1173" s="160"/>
      <c r="AT1173" s="155" t="s">
        <v>182</v>
      </c>
      <c r="AU1173" s="155" t="s">
        <v>98</v>
      </c>
      <c r="AV1173" s="12" t="s">
        <v>98</v>
      </c>
      <c r="AW1173" s="12" t="s">
        <v>40</v>
      </c>
      <c r="AX1173" s="12" t="s">
        <v>85</v>
      </c>
      <c r="AY1173" s="155" t="s">
        <v>171</v>
      </c>
    </row>
    <row r="1174" spans="2:65" s="13" customFormat="1">
      <c r="B1174" s="172"/>
      <c r="D1174" s="150" t="s">
        <v>182</v>
      </c>
      <c r="E1174" s="173" t="s">
        <v>1</v>
      </c>
      <c r="F1174" s="174" t="s">
        <v>546</v>
      </c>
      <c r="H1174" s="175">
        <v>9</v>
      </c>
      <c r="I1174" s="176"/>
      <c r="L1174" s="172"/>
      <c r="M1174" s="177"/>
      <c r="T1174" s="178"/>
      <c r="AT1174" s="173" t="s">
        <v>182</v>
      </c>
      <c r="AU1174" s="173" t="s">
        <v>98</v>
      </c>
      <c r="AV1174" s="13" t="s">
        <v>178</v>
      </c>
      <c r="AW1174" s="13" t="s">
        <v>40</v>
      </c>
      <c r="AX1174" s="13" t="s">
        <v>92</v>
      </c>
      <c r="AY1174" s="173" t="s">
        <v>171</v>
      </c>
    </row>
    <row r="1175" spans="2:65" s="1" customFormat="1" ht="24.15" customHeight="1">
      <c r="B1175" s="33"/>
      <c r="C1175" s="162" t="s">
        <v>1606</v>
      </c>
      <c r="D1175" s="162" t="s">
        <v>250</v>
      </c>
      <c r="E1175" s="163" t="s">
        <v>1607</v>
      </c>
      <c r="F1175" s="164" t="s">
        <v>1608</v>
      </c>
      <c r="G1175" s="165" t="s">
        <v>382</v>
      </c>
      <c r="H1175" s="166">
        <v>4</v>
      </c>
      <c r="I1175" s="167"/>
      <c r="J1175" s="168">
        <f>ROUND(I1175*H1175,2)</f>
        <v>0</v>
      </c>
      <c r="K1175" s="164" t="s">
        <v>177</v>
      </c>
      <c r="L1175" s="169"/>
      <c r="M1175" s="170" t="s">
        <v>1</v>
      </c>
      <c r="N1175" s="171" t="s">
        <v>50</v>
      </c>
      <c r="P1175" s="146">
        <f>O1175*H1175</f>
        <v>0</v>
      </c>
      <c r="Q1175" s="146">
        <v>7.7999999999999996E-3</v>
      </c>
      <c r="R1175" s="146">
        <f>Q1175*H1175</f>
        <v>3.1199999999999999E-2</v>
      </c>
      <c r="S1175" s="146">
        <v>0</v>
      </c>
      <c r="T1175" s="147">
        <f>S1175*H1175</f>
        <v>0</v>
      </c>
      <c r="AR1175" s="148" t="s">
        <v>219</v>
      </c>
      <c r="AT1175" s="148" t="s">
        <v>250</v>
      </c>
      <c r="AU1175" s="148" t="s">
        <v>98</v>
      </c>
      <c r="AY1175" s="17" t="s">
        <v>171</v>
      </c>
      <c r="BE1175" s="149">
        <f>IF(N1175="základní",J1175,0)</f>
        <v>0</v>
      </c>
      <c r="BF1175" s="149">
        <f>IF(N1175="snížená",J1175,0)</f>
        <v>0</v>
      </c>
      <c r="BG1175" s="149">
        <f>IF(N1175="zákl. přenesená",J1175,0)</f>
        <v>0</v>
      </c>
      <c r="BH1175" s="149">
        <f>IF(N1175="sníž. přenesená",J1175,0)</f>
        <v>0</v>
      </c>
      <c r="BI1175" s="149">
        <f>IF(N1175="nulová",J1175,0)</f>
        <v>0</v>
      </c>
      <c r="BJ1175" s="17" t="s">
        <v>92</v>
      </c>
      <c r="BK1175" s="149">
        <f>ROUND(I1175*H1175,2)</f>
        <v>0</v>
      </c>
      <c r="BL1175" s="17" t="s">
        <v>178</v>
      </c>
      <c r="BM1175" s="148" t="s">
        <v>1609</v>
      </c>
    </row>
    <row r="1176" spans="2:65" s="1" customFormat="1">
      <c r="B1176" s="33"/>
      <c r="D1176" s="150" t="s">
        <v>180</v>
      </c>
      <c r="F1176" s="151" t="s">
        <v>1608</v>
      </c>
      <c r="I1176" s="152"/>
      <c r="L1176" s="33"/>
      <c r="M1176" s="153"/>
      <c r="T1176" s="57"/>
      <c r="AT1176" s="17" t="s">
        <v>180</v>
      </c>
      <c r="AU1176" s="17" t="s">
        <v>98</v>
      </c>
    </row>
    <row r="1177" spans="2:65" s="1" customFormat="1" ht="19.2">
      <c r="B1177" s="33"/>
      <c r="D1177" s="150" t="s">
        <v>188</v>
      </c>
      <c r="F1177" s="161" t="s">
        <v>1610</v>
      </c>
      <c r="I1177" s="152"/>
      <c r="L1177" s="33"/>
      <c r="M1177" s="153"/>
      <c r="T1177" s="57"/>
      <c r="AT1177" s="17" t="s">
        <v>188</v>
      </c>
      <c r="AU1177" s="17" t="s">
        <v>98</v>
      </c>
    </row>
    <row r="1178" spans="2:65" s="14" customFormat="1">
      <c r="B1178" s="182"/>
      <c r="D1178" s="150" t="s">
        <v>182</v>
      </c>
      <c r="E1178" s="183" t="s">
        <v>1</v>
      </c>
      <c r="F1178" s="184" t="s">
        <v>1500</v>
      </c>
      <c r="H1178" s="183" t="s">
        <v>1</v>
      </c>
      <c r="I1178" s="185"/>
      <c r="L1178" s="182"/>
      <c r="M1178" s="186"/>
      <c r="T1178" s="187"/>
      <c r="AT1178" s="183" t="s">
        <v>182</v>
      </c>
      <c r="AU1178" s="183" t="s">
        <v>98</v>
      </c>
      <c r="AV1178" s="14" t="s">
        <v>92</v>
      </c>
      <c r="AW1178" s="14" t="s">
        <v>40</v>
      </c>
      <c r="AX1178" s="14" t="s">
        <v>85</v>
      </c>
      <c r="AY1178" s="183" t="s">
        <v>171</v>
      </c>
    </row>
    <row r="1179" spans="2:65" s="12" customFormat="1">
      <c r="B1179" s="154"/>
      <c r="D1179" s="150" t="s">
        <v>182</v>
      </c>
      <c r="E1179" s="155" t="s">
        <v>1</v>
      </c>
      <c r="F1179" s="156" t="s">
        <v>1557</v>
      </c>
      <c r="H1179" s="157">
        <v>4</v>
      </c>
      <c r="I1179" s="158"/>
      <c r="L1179" s="154"/>
      <c r="M1179" s="159"/>
      <c r="T1179" s="160"/>
      <c r="AT1179" s="155" t="s">
        <v>182</v>
      </c>
      <c r="AU1179" s="155" t="s">
        <v>98</v>
      </c>
      <c r="AV1179" s="12" t="s">
        <v>98</v>
      </c>
      <c r="AW1179" s="12" t="s">
        <v>40</v>
      </c>
      <c r="AX1179" s="12" t="s">
        <v>85</v>
      </c>
      <c r="AY1179" s="155" t="s">
        <v>171</v>
      </c>
    </row>
    <row r="1180" spans="2:65" s="13" customFormat="1">
      <c r="B1180" s="172"/>
      <c r="D1180" s="150" t="s">
        <v>182</v>
      </c>
      <c r="E1180" s="173" t="s">
        <v>1</v>
      </c>
      <c r="F1180" s="174" t="s">
        <v>546</v>
      </c>
      <c r="H1180" s="175">
        <v>4</v>
      </c>
      <c r="I1180" s="176"/>
      <c r="L1180" s="172"/>
      <c r="M1180" s="177"/>
      <c r="T1180" s="178"/>
      <c r="AT1180" s="173" t="s">
        <v>182</v>
      </c>
      <c r="AU1180" s="173" t="s">
        <v>98</v>
      </c>
      <c r="AV1180" s="13" t="s">
        <v>178</v>
      </c>
      <c r="AW1180" s="13" t="s">
        <v>40</v>
      </c>
      <c r="AX1180" s="13" t="s">
        <v>92</v>
      </c>
      <c r="AY1180" s="173" t="s">
        <v>171</v>
      </c>
    </row>
    <row r="1181" spans="2:65" s="1" customFormat="1" ht="24.15" customHeight="1">
      <c r="B1181" s="33"/>
      <c r="C1181" s="162" t="s">
        <v>1611</v>
      </c>
      <c r="D1181" s="162" t="s">
        <v>250</v>
      </c>
      <c r="E1181" s="163" t="s">
        <v>1612</v>
      </c>
      <c r="F1181" s="164" t="s">
        <v>1613</v>
      </c>
      <c r="G1181" s="165" t="s">
        <v>382</v>
      </c>
      <c r="H1181" s="166">
        <v>5</v>
      </c>
      <c r="I1181" s="167"/>
      <c r="J1181" s="168">
        <f>ROUND(I1181*H1181,2)</f>
        <v>0</v>
      </c>
      <c r="K1181" s="164" t="s">
        <v>177</v>
      </c>
      <c r="L1181" s="169"/>
      <c r="M1181" s="170" t="s">
        <v>1</v>
      </c>
      <c r="N1181" s="171" t="s">
        <v>50</v>
      </c>
      <c r="P1181" s="146">
        <f>O1181*H1181</f>
        <v>0</v>
      </c>
      <c r="Q1181" s="146">
        <v>6.7999999999999996E-3</v>
      </c>
      <c r="R1181" s="146">
        <f>Q1181*H1181</f>
        <v>3.3999999999999996E-2</v>
      </c>
      <c r="S1181" s="146">
        <v>0</v>
      </c>
      <c r="T1181" s="147">
        <f>S1181*H1181</f>
        <v>0</v>
      </c>
      <c r="AR1181" s="148" t="s">
        <v>219</v>
      </c>
      <c r="AT1181" s="148" t="s">
        <v>250</v>
      </c>
      <c r="AU1181" s="148" t="s">
        <v>98</v>
      </c>
      <c r="AY1181" s="17" t="s">
        <v>171</v>
      </c>
      <c r="BE1181" s="149">
        <f>IF(N1181="základní",J1181,0)</f>
        <v>0</v>
      </c>
      <c r="BF1181" s="149">
        <f>IF(N1181="snížená",J1181,0)</f>
        <v>0</v>
      </c>
      <c r="BG1181" s="149">
        <f>IF(N1181="zákl. přenesená",J1181,0)</f>
        <v>0</v>
      </c>
      <c r="BH1181" s="149">
        <f>IF(N1181="sníž. přenesená",J1181,0)</f>
        <v>0</v>
      </c>
      <c r="BI1181" s="149">
        <f>IF(N1181="nulová",J1181,0)</f>
        <v>0</v>
      </c>
      <c r="BJ1181" s="17" t="s">
        <v>92</v>
      </c>
      <c r="BK1181" s="149">
        <f>ROUND(I1181*H1181,2)</f>
        <v>0</v>
      </c>
      <c r="BL1181" s="17" t="s">
        <v>178</v>
      </c>
      <c r="BM1181" s="148" t="s">
        <v>1614</v>
      </c>
    </row>
    <row r="1182" spans="2:65" s="1" customFormat="1">
      <c r="B1182" s="33"/>
      <c r="D1182" s="150" t="s">
        <v>180</v>
      </c>
      <c r="F1182" s="151" t="s">
        <v>1613</v>
      </c>
      <c r="I1182" s="152"/>
      <c r="L1182" s="33"/>
      <c r="M1182" s="153"/>
      <c r="T1182" s="57"/>
      <c r="AT1182" s="17" t="s">
        <v>180</v>
      </c>
      <c r="AU1182" s="17" t="s">
        <v>98</v>
      </c>
    </row>
    <row r="1183" spans="2:65" s="14" customFormat="1">
      <c r="B1183" s="182"/>
      <c r="D1183" s="150" t="s">
        <v>182</v>
      </c>
      <c r="E1183" s="183" t="s">
        <v>1</v>
      </c>
      <c r="F1183" s="184" t="s">
        <v>1500</v>
      </c>
      <c r="H1183" s="183" t="s">
        <v>1</v>
      </c>
      <c r="I1183" s="185"/>
      <c r="L1183" s="182"/>
      <c r="M1183" s="186"/>
      <c r="T1183" s="187"/>
      <c r="AT1183" s="183" t="s">
        <v>182</v>
      </c>
      <c r="AU1183" s="183" t="s">
        <v>98</v>
      </c>
      <c r="AV1183" s="14" t="s">
        <v>92</v>
      </c>
      <c r="AW1183" s="14" t="s">
        <v>40</v>
      </c>
      <c r="AX1183" s="14" t="s">
        <v>85</v>
      </c>
      <c r="AY1183" s="183" t="s">
        <v>171</v>
      </c>
    </row>
    <row r="1184" spans="2:65" s="12" customFormat="1">
      <c r="B1184" s="154"/>
      <c r="D1184" s="150" t="s">
        <v>182</v>
      </c>
      <c r="E1184" s="155" t="s">
        <v>1</v>
      </c>
      <c r="F1184" s="156" t="s">
        <v>1340</v>
      </c>
      <c r="H1184" s="157">
        <v>5</v>
      </c>
      <c r="I1184" s="158"/>
      <c r="L1184" s="154"/>
      <c r="M1184" s="159"/>
      <c r="T1184" s="160"/>
      <c r="AT1184" s="155" t="s">
        <v>182</v>
      </c>
      <c r="AU1184" s="155" t="s">
        <v>98</v>
      </c>
      <c r="AV1184" s="12" t="s">
        <v>98</v>
      </c>
      <c r="AW1184" s="12" t="s">
        <v>40</v>
      </c>
      <c r="AX1184" s="12" t="s">
        <v>85</v>
      </c>
      <c r="AY1184" s="155" t="s">
        <v>171</v>
      </c>
    </row>
    <row r="1185" spans="2:65" s="13" customFormat="1">
      <c r="B1185" s="172"/>
      <c r="D1185" s="150" t="s">
        <v>182</v>
      </c>
      <c r="E1185" s="173" t="s">
        <v>1</v>
      </c>
      <c r="F1185" s="174" t="s">
        <v>546</v>
      </c>
      <c r="H1185" s="175">
        <v>5</v>
      </c>
      <c r="I1185" s="176"/>
      <c r="L1185" s="172"/>
      <c r="M1185" s="177"/>
      <c r="T1185" s="178"/>
      <c r="AT1185" s="173" t="s">
        <v>182</v>
      </c>
      <c r="AU1185" s="173" t="s">
        <v>98</v>
      </c>
      <c r="AV1185" s="13" t="s">
        <v>178</v>
      </c>
      <c r="AW1185" s="13" t="s">
        <v>40</v>
      </c>
      <c r="AX1185" s="13" t="s">
        <v>92</v>
      </c>
      <c r="AY1185" s="173" t="s">
        <v>171</v>
      </c>
    </row>
    <row r="1186" spans="2:65" s="1" customFormat="1" ht="24.15" customHeight="1">
      <c r="B1186" s="33"/>
      <c r="C1186" s="137" t="s">
        <v>1615</v>
      </c>
      <c r="D1186" s="137" t="s">
        <v>173</v>
      </c>
      <c r="E1186" s="138" t="s">
        <v>1616</v>
      </c>
      <c r="F1186" s="139" t="s">
        <v>1617</v>
      </c>
      <c r="G1186" s="140" t="s">
        <v>382</v>
      </c>
      <c r="H1186" s="141">
        <v>6</v>
      </c>
      <c r="I1186" s="142"/>
      <c r="J1186" s="143">
        <f>ROUND(I1186*H1186,2)</f>
        <v>0</v>
      </c>
      <c r="K1186" s="139" t="s">
        <v>177</v>
      </c>
      <c r="L1186" s="33"/>
      <c r="M1186" s="144" t="s">
        <v>1</v>
      </c>
      <c r="N1186" s="145" t="s">
        <v>50</v>
      </c>
      <c r="P1186" s="146">
        <f>O1186*H1186</f>
        <v>0</v>
      </c>
      <c r="Q1186" s="146">
        <v>1E-4</v>
      </c>
      <c r="R1186" s="146">
        <f>Q1186*H1186</f>
        <v>6.0000000000000006E-4</v>
      </c>
      <c r="S1186" s="146">
        <v>0</v>
      </c>
      <c r="T1186" s="147">
        <f>S1186*H1186</f>
        <v>0</v>
      </c>
      <c r="AR1186" s="148" t="s">
        <v>178</v>
      </c>
      <c r="AT1186" s="148" t="s">
        <v>173</v>
      </c>
      <c r="AU1186" s="148" t="s">
        <v>98</v>
      </c>
      <c r="AY1186" s="17" t="s">
        <v>171</v>
      </c>
      <c r="BE1186" s="149">
        <f>IF(N1186="základní",J1186,0)</f>
        <v>0</v>
      </c>
      <c r="BF1186" s="149">
        <f>IF(N1186="snížená",J1186,0)</f>
        <v>0</v>
      </c>
      <c r="BG1186" s="149">
        <f>IF(N1186="zákl. přenesená",J1186,0)</f>
        <v>0</v>
      </c>
      <c r="BH1186" s="149">
        <f>IF(N1186="sníž. přenesená",J1186,0)</f>
        <v>0</v>
      </c>
      <c r="BI1186" s="149">
        <f>IF(N1186="nulová",J1186,0)</f>
        <v>0</v>
      </c>
      <c r="BJ1186" s="17" t="s">
        <v>92</v>
      </c>
      <c r="BK1186" s="149">
        <f>ROUND(I1186*H1186,2)</f>
        <v>0</v>
      </c>
      <c r="BL1186" s="17" t="s">
        <v>178</v>
      </c>
      <c r="BM1186" s="148" t="s">
        <v>1618</v>
      </c>
    </row>
    <row r="1187" spans="2:65" s="1" customFormat="1" ht="28.8">
      <c r="B1187" s="33"/>
      <c r="D1187" s="150" t="s">
        <v>180</v>
      </c>
      <c r="F1187" s="151" t="s">
        <v>1619</v>
      </c>
      <c r="I1187" s="152"/>
      <c r="L1187" s="33"/>
      <c r="M1187" s="153"/>
      <c r="T1187" s="57"/>
      <c r="AT1187" s="17" t="s">
        <v>180</v>
      </c>
      <c r="AU1187" s="17" t="s">
        <v>98</v>
      </c>
    </row>
    <row r="1188" spans="2:65" s="14" customFormat="1">
      <c r="B1188" s="182"/>
      <c r="D1188" s="150" t="s">
        <v>182</v>
      </c>
      <c r="E1188" s="183" t="s">
        <v>1</v>
      </c>
      <c r="F1188" s="184" t="s">
        <v>836</v>
      </c>
      <c r="H1188" s="183" t="s">
        <v>1</v>
      </c>
      <c r="I1188" s="185"/>
      <c r="L1188" s="182"/>
      <c r="M1188" s="186"/>
      <c r="T1188" s="187"/>
      <c r="AT1188" s="183" t="s">
        <v>182</v>
      </c>
      <c r="AU1188" s="183" t="s">
        <v>98</v>
      </c>
      <c r="AV1188" s="14" t="s">
        <v>92</v>
      </c>
      <c r="AW1188" s="14" t="s">
        <v>40</v>
      </c>
      <c r="AX1188" s="14" t="s">
        <v>85</v>
      </c>
      <c r="AY1188" s="183" t="s">
        <v>171</v>
      </c>
    </row>
    <row r="1189" spans="2:65" s="12" customFormat="1">
      <c r="B1189" s="154"/>
      <c r="D1189" s="150" t="s">
        <v>182</v>
      </c>
      <c r="E1189" s="155" t="s">
        <v>1</v>
      </c>
      <c r="F1189" s="156" t="s">
        <v>1492</v>
      </c>
      <c r="H1189" s="157">
        <v>6</v>
      </c>
      <c r="I1189" s="158"/>
      <c r="L1189" s="154"/>
      <c r="M1189" s="159"/>
      <c r="T1189" s="160"/>
      <c r="AT1189" s="155" t="s">
        <v>182</v>
      </c>
      <c r="AU1189" s="155" t="s">
        <v>98</v>
      </c>
      <c r="AV1189" s="12" t="s">
        <v>98</v>
      </c>
      <c r="AW1189" s="12" t="s">
        <v>40</v>
      </c>
      <c r="AX1189" s="12" t="s">
        <v>85</v>
      </c>
      <c r="AY1189" s="155" t="s">
        <v>171</v>
      </c>
    </row>
    <row r="1190" spans="2:65" s="13" customFormat="1">
      <c r="B1190" s="172"/>
      <c r="D1190" s="150" t="s">
        <v>182</v>
      </c>
      <c r="E1190" s="173" t="s">
        <v>1</v>
      </c>
      <c r="F1190" s="174" t="s">
        <v>546</v>
      </c>
      <c r="H1190" s="175">
        <v>6</v>
      </c>
      <c r="I1190" s="176"/>
      <c r="L1190" s="172"/>
      <c r="M1190" s="177"/>
      <c r="T1190" s="178"/>
      <c r="AT1190" s="173" t="s">
        <v>182</v>
      </c>
      <c r="AU1190" s="173" t="s">
        <v>98</v>
      </c>
      <c r="AV1190" s="13" t="s">
        <v>178</v>
      </c>
      <c r="AW1190" s="13" t="s">
        <v>40</v>
      </c>
      <c r="AX1190" s="13" t="s">
        <v>92</v>
      </c>
      <c r="AY1190" s="173" t="s">
        <v>171</v>
      </c>
    </row>
    <row r="1191" spans="2:65" s="1" customFormat="1" ht="24.15" customHeight="1">
      <c r="B1191" s="33"/>
      <c r="C1191" s="162" t="s">
        <v>1620</v>
      </c>
      <c r="D1191" s="162" t="s">
        <v>250</v>
      </c>
      <c r="E1191" s="163" t="s">
        <v>1621</v>
      </c>
      <c r="F1191" s="164" t="s">
        <v>1622</v>
      </c>
      <c r="G1191" s="165" t="s">
        <v>382</v>
      </c>
      <c r="H1191" s="166">
        <v>6</v>
      </c>
      <c r="I1191" s="167"/>
      <c r="J1191" s="168">
        <f>ROUND(I1191*H1191,2)</f>
        <v>0</v>
      </c>
      <c r="K1191" s="164" t="s">
        <v>177</v>
      </c>
      <c r="L1191" s="169"/>
      <c r="M1191" s="170" t="s">
        <v>1</v>
      </c>
      <c r="N1191" s="171" t="s">
        <v>50</v>
      </c>
      <c r="P1191" s="146">
        <f>O1191*H1191</f>
        <v>0</v>
      </c>
      <c r="Q1191" s="146">
        <v>1.0999999999999999E-2</v>
      </c>
      <c r="R1191" s="146">
        <f>Q1191*H1191</f>
        <v>6.6000000000000003E-2</v>
      </c>
      <c r="S1191" s="146">
        <v>0</v>
      </c>
      <c r="T1191" s="147">
        <f>S1191*H1191</f>
        <v>0</v>
      </c>
      <c r="AR1191" s="148" t="s">
        <v>219</v>
      </c>
      <c r="AT1191" s="148" t="s">
        <v>250</v>
      </c>
      <c r="AU1191" s="148" t="s">
        <v>98</v>
      </c>
      <c r="AY1191" s="17" t="s">
        <v>171</v>
      </c>
      <c r="BE1191" s="149">
        <f>IF(N1191="základní",J1191,0)</f>
        <v>0</v>
      </c>
      <c r="BF1191" s="149">
        <f>IF(N1191="snížená",J1191,0)</f>
        <v>0</v>
      </c>
      <c r="BG1191" s="149">
        <f>IF(N1191="zákl. přenesená",J1191,0)</f>
        <v>0</v>
      </c>
      <c r="BH1191" s="149">
        <f>IF(N1191="sníž. přenesená",J1191,0)</f>
        <v>0</v>
      </c>
      <c r="BI1191" s="149">
        <f>IF(N1191="nulová",J1191,0)</f>
        <v>0</v>
      </c>
      <c r="BJ1191" s="17" t="s">
        <v>92</v>
      </c>
      <c r="BK1191" s="149">
        <f>ROUND(I1191*H1191,2)</f>
        <v>0</v>
      </c>
      <c r="BL1191" s="17" t="s">
        <v>178</v>
      </c>
      <c r="BM1191" s="148" t="s">
        <v>1623</v>
      </c>
    </row>
    <row r="1192" spans="2:65" s="1" customFormat="1" ht="19.2">
      <c r="B1192" s="33"/>
      <c r="D1192" s="150" t="s">
        <v>180</v>
      </c>
      <c r="F1192" s="151" t="s">
        <v>1622</v>
      </c>
      <c r="I1192" s="152"/>
      <c r="L1192" s="33"/>
      <c r="M1192" s="153"/>
      <c r="T1192" s="57"/>
      <c r="AT1192" s="17" t="s">
        <v>180</v>
      </c>
      <c r="AU1192" s="17" t="s">
        <v>98</v>
      </c>
    </row>
    <row r="1193" spans="2:65" s="14" customFormat="1">
      <c r="B1193" s="182"/>
      <c r="D1193" s="150" t="s">
        <v>182</v>
      </c>
      <c r="E1193" s="183" t="s">
        <v>1</v>
      </c>
      <c r="F1193" s="184" t="s">
        <v>836</v>
      </c>
      <c r="H1193" s="183" t="s">
        <v>1</v>
      </c>
      <c r="I1193" s="185"/>
      <c r="L1193" s="182"/>
      <c r="M1193" s="186"/>
      <c r="T1193" s="187"/>
      <c r="AT1193" s="183" t="s">
        <v>182</v>
      </c>
      <c r="AU1193" s="183" t="s">
        <v>98</v>
      </c>
      <c r="AV1193" s="14" t="s">
        <v>92</v>
      </c>
      <c r="AW1193" s="14" t="s">
        <v>40</v>
      </c>
      <c r="AX1193" s="14" t="s">
        <v>85</v>
      </c>
      <c r="AY1193" s="183" t="s">
        <v>171</v>
      </c>
    </row>
    <row r="1194" spans="2:65" s="12" customFormat="1">
      <c r="B1194" s="154"/>
      <c r="D1194" s="150" t="s">
        <v>182</v>
      </c>
      <c r="E1194" s="155" t="s">
        <v>1</v>
      </c>
      <c r="F1194" s="156" t="s">
        <v>1492</v>
      </c>
      <c r="H1194" s="157">
        <v>6</v>
      </c>
      <c r="I1194" s="158"/>
      <c r="L1194" s="154"/>
      <c r="M1194" s="159"/>
      <c r="T1194" s="160"/>
      <c r="AT1194" s="155" t="s">
        <v>182</v>
      </c>
      <c r="AU1194" s="155" t="s">
        <v>98</v>
      </c>
      <c r="AV1194" s="12" t="s">
        <v>98</v>
      </c>
      <c r="AW1194" s="12" t="s">
        <v>40</v>
      </c>
      <c r="AX1194" s="12" t="s">
        <v>85</v>
      </c>
      <c r="AY1194" s="155" t="s">
        <v>171</v>
      </c>
    </row>
    <row r="1195" spans="2:65" s="13" customFormat="1">
      <c r="B1195" s="172"/>
      <c r="D1195" s="150" t="s">
        <v>182</v>
      </c>
      <c r="E1195" s="173" t="s">
        <v>1</v>
      </c>
      <c r="F1195" s="174" t="s">
        <v>546</v>
      </c>
      <c r="H1195" s="175">
        <v>6</v>
      </c>
      <c r="I1195" s="176"/>
      <c r="L1195" s="172"/>
      <c r="M1195" s="177"/>
      <c r="T1195" s="178"/>
      <c r="AT1195" s="173" t="s">
        <v>182</v>
      </c>
      <c r="AU1195" s="173" t="s">
        <v>98</v>
      </c>
      <c r="AV1195" s="13" t="s">
        <v>178</v>
      </c>
      <c r="AW1195" s="13" t="s">
        <v>40</v>
      </c>
      <c r="AX1195" s="13" t="s">
        <v>92</v>
      </c>
      <c r="AY1195" s="173" t="s">
        <v>171</v>
      </c>
    </row>
    <row r="1196" spans="2:65" s="1" customFormat="1" ht="24.15" customHeight="1">
      <c r="B1196" s="33"/>
      <c r="C1196" s="137" t="s">
        <v>1624</v>
      </c>
      <c r="D1196" s="137" t="s">
        <v>173</v>
      </c>
      <c r="E1196" s="138" t="s">
        <v>1625</v>
      </c>
      <c r="F1196" s="139" t="s">
        <v>1626</v>
      </c>
      <c r="G1196" s="140" t="s">
        <v>382</v>
      </c>
      <c r="H1196" s="141">
        <v>6</v>
      </c>
      <c r="I1196" s="142"/>
      <c r="J1196" s="143">
        <f>ROUND(I1196*H1196,2)</f>
        <v>0</v>
      </c>
      <c r="K1196" s="139" t="s">
        <v>177</v>
      </c>
      <c r="L1196" s="33"/>
      <c r="M1196" s="144" t="s">
        <v>1</v>
      </c>
      <c r="N1196" s="145" t="s">
        <v>50</v>
      </c>
      <c r="P1196" s="146">
        <f>O1196*H1196</f>
        <v>0</v>
      </c>
      <c r="Q1196" s="146">
        <v>1E-4</v>
      </c>
      <c r="R1196" s="146">
        <f>Q1196*H1196</f>
        <v>6.0000000000000006E-4</v>
      </c>
      <c r="S1196" s="146">
        <v>0</v>
      </c>
      <c r="T1196" s="147">
        <f>S1196*H1196</f>
        <v>0</v>
      </c>
      <c r="AR1196" s="148" t="s">
        <v>178</v>
      </c>
      <c r="AT1196" s="148" t="s">
        <v>173</v>
      </c>
      <c r="AU1196" s="148" t="s">
        <v>98</v>
      </c>
      <c r="AY1196" s="17" t="s">
        <v>171</v>
      </c>
      <c r="BE1196" s="149">
        <f>IF(N1196="základní",J1196,0)</f>
        <v>0</v>
      </c>
      <c r="BF1196" s="149">
        <f>IF(N1196="snížená",J1196,0)</f>
        <v>0</v>
      </c>
      <c r="BG1196" s="149">
        <f>IF(N1196="zákl. přenesená",J1196,0)</f>
        <v>0</v>
      </c>
      <c r="BH1196" s="149">
        <f>IF(N1196="sníž. přenesená",J1196,0)</f>
        <v>0</v>
      </c>
      <c r="BI1196" s="149">
        <f>IF(N1196="nulová",J1196,0)</f>
        <v>0</v>
      </c>
      <c r="BJ1196" s="17" t="s">
        <v>92</v>
      </c>
      <c r="BK1196" s="149">
        <f>ROUND(I1196*H1196,2)</f>
        <v>0</v>
      </c>
      <c r="BL1196" s="17" t="s">
        <v>178</v>
      </c>
      <c r="BM1196" s="148" t="s">
        <v>1627</v>
      </c>
    </row>
    <row r="1197" spans="2:65" s="1" customFormat="1" ht="28.8">
      <c r="B1197" s="33"/>
      <c r="D1197" s="150" t="s">
        <v>180</v>
      </c>
      <c r="F1197" s="151" t="s">
        <v>1628</v>
      </c>
      <c r="I1197" s="152"/>
      <c r="L1197" s="33"/>
      <c r="M1197" s="153"/>
      <c r="T1197" s="57"/>
      <c r="AT1197" s="17" t="s">
        <v>180</v>
      </c>
      <c r="AU1197" s="17" t="s">
        <v>98</v>
      </c>
    </row>
    <row r="1198" spans="2:65" s="14" customFormat="1">
      <c r="B1198" s="182"/>
      <c r="D1198" s="150" t="s">
        <v>182</v>
      </c>
      <c r="E1198" s="183" t="s">
        <v>1</v>
      </c>
      <c r="F1198" s="184" t="s">
        <v>1500</v>
      </c>
      <c r="H1198" s="183" t="s">
        <v>1</v>
      </c>
      <c r="I1198" s="185"/>
      <c r="L1198" s="182"/>
      <c r="M1198" s="186"/>
      <c r="T1198" s="187"/>
      <c r="AT1198" s="183" t="s">
        <v>182</v>
      </c>
      <c r="AU1198" s="183" t="s">
        <v>98</v>
      </c>
      <c r="AV1198" s="14" t="s">
        <v>92</v>
      </c>
      <c r="AW1198" s="14" t="s">
        <v>40</v>
      </c>
      <c r="AX1198" s="14" t="s">
        <v>85</v>
      </c>
      <c r="AY1198" s="183" t="s">
        <v>171</v>
      </c>
    </row>
    <row r="1199" spans="2:65" s="12" customFormat="1">
      <c r="B1199" s="154"/>
      <c r="D1199" s="150" t="s">
        <v>182</v>
      </c>
      <c r="E1199" s="155" t="s">
        <v>1</v>
      </c>
      <c r="F1199" s="156" t="s">
        <v>1629</v>
      </c>
      <c r="H1199" s="157">
        <v>6</v>
      </c>
      <c r="I1199" s="158"/>
      <c r="L1199" s="154"/>
      <c r="M1199" s="159"/>
      <c r="T1199" s="160"/>
      <c r="AT1199" s="155" t="s">
        <v>182</v>
      </c>
      <c r="AU1199" s="155" t="s">
        <v>98</v>
      </c>
      <c r="AV1199" s="12" t="s">
        <v>98</v>
      </c>
      <c r="AW1199" s="12" t="s">
        <v>40</v>
      </c>
      <c r="AX1199" s="12" t="s">
        <v>85</v>
      </c>
      <c r="AY1199" s="155" t="s">
        <v>171</v>
      </c>
    </row>
    <row r="1200" spans="2:65" s="13" customFormat="1">
      <c r="B1200" s="172"/>
      <c r="D1200" s="150" t="s">
        <v>182</v>
      </c>
      <c r="E1200" s="173" t="s">
        <v>1</v>
      </c>
      <c r="F1200" s="174" t="s">
        <v>546</v>
      </c>
      <c r="H1200" s="175">
        <v>6</v>
      </c>
      <c r="I1200" s="176"/>
      <c r="L1200" s="172"/>
      <c r="M1200" s="177"/>
      <c r="T1200" s="178"/>
      <c r="AT1200" s="173" t="s">
        <v>182</v>
      </c>
      <c r="AU1200" s="173" t="s">
        <v>98</v>
      </c>
      <c r="AV1200" s="13" t="s">
        <v>178</v>
      </c>
      <c r="AW1200" s="13" t="s">
        <v>40</v>
      </c>
      <c r="AX1200" s="13" t="s">
        <v>92</v>
      </c>
      <c r="AY1200" s="173" t="s">
        <v>171</v>
      </c>
    </row>
    <row r="1201" spans="2:65" s="1" customFormat="1" ht="24.15" customHeight="1">
      <c r="B1201" s="33"/>
      <c r="C1201" s="162" t="s">
        <v>1630</v>
      </c>
      <c r="D1201" s="162" t="s">
        <v>250</v>
      </c>
      <c r="E1201" s="163" t="s">
        <v>1631</v>
      </c>
      <c r="F1201" s="164" t="s">
        <v>1632</v>
      </c>
      <c r="G1201" s="165" t="s">
        <v>382</v>
      </c>
      <c r="H1201" s="166">
        <v>4</v>
      </c>
      <c r="I1201" s="167"/>
      <c r="J1201" s="168">
        <f>ROUND(I1201*H1201,2)</f>
        <v>0</v>
      </c>
      <c r="K1201" s="164" t="s">
        <v>177</v>
      </c>
      <c r="L1201" s="169"/>
      <c r="M1201" s="170" t="s">
        <v>1</v>
      </c>
      <c r="N1201" s="171" t="s">
        <v>50</v>
      </c>
      <c r="P1201" s="146">
        <f>O1201*H1201</f>
        <v>0</v>
      </c>
      <c r="Q1201" s="146">
        <v>9.7999999999999997E-3</v>
      </c>
      <c r="R1201" s="146">
        <f>Q1201*H1201</f>
        <v>3.9199999999999999E-2</v>
      </c>
      <c r="S1201" s="146">
        <v>0</v>
      </c>
      <c r="T1201" s="147">
        <f>S1201*H1201</f>
        <v>0</v>
      </c>
      <c r="AR1201" s="148" t="s">
        <v>219</v>
      </c>
      <c r="AT1201" s="148" t="s">
        <v>250</v>
      </c>
      <c r="AU1201" s="148" t="s">
        <v>98</v>
      </c>
      <c r="AY1201" s="17" t="s">
        <v>171</v>
      </c>
      <c r="BE1201" s="149">
        <f>IF(N1201="základní",J1201,0)</f>
        <v>0</v>
      </c>
      <c r="BF1201" s="149">
        <f>IF(N1201="snížená",J1201,0)</f>
        <v>0</v>
      </c>
      <c r="BG1201" s="149">
        <f>IF(N1201="zákl. přenesená",J1201,0)</f>
        <v>0</v>
      </c>
      <c r="BH1201" s="149">
        <f>IF(N1201="sníž. přenesená",J1201,0)</f>
        <v>0</v>
      </c>
      <c r="BI1201" s="149">
        <f>IF(N1201="nulová",J1201,0)</f>
        <v>0</v>
      </c>
      <c r="BJ1201" s="17" t="s">
        <v>92</v>
      </c>
      <c r="BK1201" s="149">
        <f>ROUND(I1201*H1201,2)</f>
        <v>0</v>
      </c>
      <c r="BL1201" s="17" t="s">
        <v>178</v>
      </c>
      <c r="BM1201" s="148" t="s">
        <v>1633</v>
      </c>
    </row>
    <row r="1202" spans="2:65" s="1" customFormat="1">
      <c r="B1202" s="33"/>
      <c r="D1202" s="150" t="s">
        <v>180</v>
      </c>
      <c r="F1202" s="151" t="s">
        <v>1632</v>
      </c>
      <c r="I1202" s="152"/>
      <c r="L1202" s="33"/>
      <c r="M1202" s="153"/>
      <c r="T1202" s="57"/>
      <c r="AT1202" s="17" t="s">
        <v>180</v>
      </c>
      <c r="AU1202" s="17" t="s">
        <v>98</v>
      </c>
    </row>
    <row r="1203" spans="2:65" s="1" customFormat="1" ht="19.2">
      <c r="B1203" s="33"/>
      <c r="D1203" s="150" t="s">
        <v>188</v>
      </c>
      <c r="F1203" s="161" t="s">
        <v>1610</v>
      </c>
      <c r="I1203" s="152"/>
      <c r="L1203" s="33"/>
      <c r="M1203" s="153"/>
      <c r="T1203" s="57"/>
      <c r="AT1203" s="17" t="s">
        <v>188</v>
      </c>
      <c r="AU1203" s="17" t="s">
        <v>98</v>
      </c>
    </row>
    <row r="1204" spans="2:65" s="14" customFormat="1">
      <c r="B1204" s="182"/>
      <c r="D1204" s="150" t="s">
        <v>182</v>
      </c>
      <c r="E1204" s="183" t="s">
        <v>1</v>
      </c>
      <c r="F1204" s="184" t="s">
        <v>1500</v>
      </c>
      <c r="H1204" s="183" t="s">
        <v>1</v>
      </c>
      <c r="I1204" s="185"/>
      <c r="L1204" s="182"/>
      <c r="M1204" s="186"/>
      <c r="T1204" s="187"/>
      <c r="AT1204" s="183" t="s">
        <v>182</v>
      </c>
      <c r="AU1204" s="183" t="s">
        <v>98</v>
      </c>
      <c r="AV1204" s="14" t="s">
        <v>92</v>
      </c>
      <c r="AW1204" s="14" t="s">
        <v>40</v>
      </c>
      <c r="AX1204" s="14" t="s">
        <v>85</v>
      </c>
      <c r="AY1204" s="183" t="s">
        <v>171</v>
      </c>
    </row>
    <row r="1205" spans="2:65" s="12" customFormat="1">
      <c r="B1205" s="154"/>
      <c r="D1205" s="150" t="s">
        <v>182</v>
      </c>
      <c r="E1205" s="155" t="s">
        <v>1</v>
      </c>
      <c r="F1205" s="156" t="s">
        <v>1557</v>
      </c>
      <c r="H1205" s="157">
        <v>4</v>
      </c>
      <c r="I1205" s="158"/>
      <c r="L1205" s="154"/>
      <c r="M1205" s="159"/>
      <c r="T1205" s="160"/>
      <c r="AT1205" s="155" t="s">
        <v>182</v>
      </c>
      <c r="AU1205" s="155" t="s">
        <v>98</v>
      </c>
      <c r="AV1205" s="12" t="s">
        <v>98</v>
      </c>
      <c r="AW1205" s="12" t="s">
        <v>40</v>
      </c>
      <c r="AX1205" s="12" t="s">
        <v>85</v>
      </c>
      <c r="AY1205" s="155" t="s">
        <v>171</v>
      </c>
    </row>
    <row r="1206" spans="2:65" s="13" customFormat="1">
      <c r="B1206" s="172"/>
      <c r="D1206" s="150" t="s">
        <v>182</v>
      </c>
      <c r="E1206" s="173" t="s">
        <v>1</v>
      </c>
      <c r="F1206" s="174" t="s">
        <v>546</v>
      </c>
      <c r="H1206" s="175">
        <v>4</v>
      </c>
      <c r="I1206" s="176"/>
      <c r="L1206" s="172"/>
      <c r="M1206" s="177"/>
      <c r="T1206" s="178"/>
      <c r="AT1206" s="173" t="s">
        <v>182</v>
      </c>
      <c r="AU1206" s="173" t="s">
        <v>98</v>
      </c>
      <c r="AV1206" s="13" t="s">
        <v>178</v>
      </c>
      <c r="AW1206" s="13" t="s">
        <v>40</v>
      </c>
      <c r="AX1206" s="13" t="s">
        <v>92</v>
      </c>
      <c r="AY1206" s="173" t="s">
        <v>171</v>
      </c>
    </row>
    <row r="1207" spans="2:65" s="1" customFormat="1" ht="24.15" customHeight="1">
      <c r="B1207" s="33"/>
      <c r="C1207" s="162" t="s">
        <v>1634</v>
      </c>
      <c r="D1207" s="162" t="s">
        <v>250</v>
      </c>
      <c r="E1207" s="163" t="s">
        <v>1635</v>
      </c>
      <c r="F1207" s="164" t="s">
        <v>1636</v>
      </c>
      <c r="G1207" s="165" t="s">
        <v>382</v>
      </c>
      <c r="H1207" s="166">
        <v>2</v>
      </c>
      <c r="I1207" s="167"/>
      <c r="J1207" s="168">
        <f>ROUND(I1207*H1207,2)</f>
        <v>0</v>
      </c>
      <c r="K1207" s="164" t="s">
        <v>177</v>
      </c>
      <c r="L1207" s="169"/>
      <c r="M1207" s="170" t="s">
        <v>1</v>
      </c>
      <c r="N1207" s="171" t="s">
        <v>50</v>
      </c>
      <c r="P1207" s="146">
        <f>O1207*H1207</f>
        <v>0</v>
      </c>
      <c r="Q1207" s="146">
        <v>1.09E-2</v>
      </c>
      <c r="R1207" s="146">
        <f>Q1207*H1207</f>
        <v>2.18E-2</v>
      </c>
      <c r="S1207" s="146">
        <v>0</v>
      </c>
      <c r="T1207" s="147">
        <f>S1207*H1207</f>
        <v>0</v>
      </c>
      <c r="AR1207" s="148" t="s">
        <v>219</v>
      </c>
      <c r="AT1207" s="148" t="s">
        <v>250</v>
      </c>
      <c r="AU1207" s="148" t="s">
        <v>98</v>
      </c>
      <c r="AY1207" s="17" t="s">
        <v>171</v>
      </c>
      <c r="BE1207" s="149">
        <f>IF(N1207="základní",J1207,0)</f>
        <v>0</v>
      </c>
      <c r="BF1207" s="149">
        <f>IF(N1207="snížená",J1207,0)</f>
        <v>0</v>
      </c>
      <c r="BG1207" s="149">
        <f>IF(N1207="zákl. přenesená",J1207,0)</f>
        <v>0</v>
      </c>
      <c r="BH1207" s="149">
        <f>IF(N1207="sníž. přenesená",J1207,0)</f>
        <v>0</v>
      </c>
      <c r="BI1207" s="149">
        <f>IF(N1207="nulová",J1207,0)</f>
        <v>0</v>
      </c>
      <c r="BJ1207" s="17" t="s">
        <v>92</v>
      </c>
      <c r="BK1207" s="149">
        <f>ROUND(I1207*H1207,2)</f>
        <v>0</v>
      </c>
      <c r="BL1207" s="17" t="s">
        <v>178</v>
      </c>
      <c r="BM1207" s="148" t="s">
        <v>1637</v>
      </c>
    </row>
    <row r="1208" spans="2:65" s="1" customFormat="1">
      <c r="B1208" s="33"/>
      <c r="D1208" s="150" t="s">
        <v>180</v>
      </c>
      <c r="F1208" s="151" t="s">
        <v>1636</v>
      </c>
      <c r="I1208" s="152"/>
      <c r="L1208" s="33"/>
      <c r="M1208" s="153"/>
      <c r="T1208" s="57"/>
      <c r="AT1208" s="17" t="s">
        <v>180</v>
      </c>
      <c r="AU1208" s="17" t="s">
        <v>98</v>
      </c>
    </row>
    <row r="1209" spans="2:65" s="1" customFormat="1" ht="19.2">
      <c r="B1209" s="33"/>
      <c r="D1209" s="150" t="s">
        <v>188</v>
      </c>
      <c r="F1209" s="161" t="s">
        <v>1610</v>
      </c>
      <c r="I1209" s="152"/>
      <c r="L1209" s="33"/>
      <c r="M1209" s="153"/>
      <c r="T1209" s="57"/>
      <c r="AT1209" s="17" t="s">
        <v>188</v>
      </c>
      <c r="AU1209" s="17" t="s">
        <v>98</v>
      </c>
    </row>
    <row r="1210" spans="2:65" s="14" customFormat="1">
      <c r="B1210" s="182"/>
      <c r="D1210" s="150" t="s">
        <v>182</v>
      </c>
      <c r="E1210" s="183" t="s">
        <v>1</v>
      </c>
      <c r="F1210" s="184" t="s">
        <v>1500</v>
      </c>
      <c r="H1210" s="183" t="s">
        <v>1</v>
      </c>
      <c r="I1210" s="185"/>
      <c r="L1210" s="182"/>
      <c r="M1210" s="186"/>
      <c r="T1210" s="187"/>
      <c r="AT1210" s="183" t="s">
        <v>182</v>
      </c>
      <c r="AU1210" s="183" t="s">
        <v>98</v>
      </c>
      <c r="AV1210" s="14" t="s">
        <v>92</v>
      </c>
      <c r="AW1210" s="14" t="s">
        <v>40</v>
      </c>
      <c r="AX1210" s="14" t="s">
        <v>85</v>
      </c>
      <c r="AY1210" s="183" t="s">
        <v>171</v>
      </c>
    </row>
    <row r="1211" spans="2:65" s="12" customFormat="1">
      <c r="B1211" s="154"/>
      <c r="D1211" s="150" t="s">
        <v>182</v>
      </c>
      <c r="E1211" s="155" t="s">
        <v>1</v>
      </c>
      <c r="F1211" s="156" t="s">
        <v>1330</v>
      </c>
      <c r="H1211" s="157">
        <v>2</v>
      </c>
      <c r="I1211" s="158"/>
      <c r="L1211" s="154"/>
      <c r="M1211" s="159"/>
      <c r="T1211" s="160"/>
      <c r="AT1211" s="155" t="s">
        <v>182</v>
      </c>
      <c r="AU1211" s="155" t="s">
        <v>98</v>
      </c>
      <c r="AV1211" s="12" t="s">
        <v>98</v>
      </c>
      <c r="AW1211" s="12" t="s">
        <v>40</v>
      </c>
      <c r="AX1211" s="12" t="s">
        <v>85</v>
      </c>
      <c r="AY1211" s="155" t="s">
        <v>171</v>
      </c>
    </row>
    <row r="1212" spans="2:65" s="13" customFormat="1">
      <c r="B1212" s="172"/>
      <c r="D1212" s="150" t="s">
        <v>182</v>
      </c>
      <c r="E1212" s="173" t="s">
        <v>1</v>
      </c>
      <c r="F1212" s="174" t="s">
        <v>546</v>
      </c>
      <c r="H1212" s="175">
        <v>2</v>
      </c>
      <c r="I1212" s="176"/>
      <c r="L1212" s="172"/>
      <c r="M1212" s="177"/>
      <c r="T1212" s="178"/>
      <c r="AT1212" s="173" t="s">
        <v>182</v>
      </c>
      <c r="AU1212" s="173" t="s">
        <v>98</v>
      </c>
      <c r="AV1212" s="13" t="s">
        <v>178</v>
      </c>
      <c r="AW1212" s="13" t="s">
        <v>40</v>
      </c>
      <c r="AX1212" s="13" t="s">
        <v>92</v>
      </c>
      <c r="AY1212" s="173" t="s">
        <v>171</v>
      </c>
    </row>
    <row r="1213" spans="2:65" s="1" customFormat="1" ht="24.15" customHeight="1">
      <c r="B1213" s="33"/>
      <c r="C1213" s="137" t="s">
        <v>1638</v>
      </c>
      <c r="D1213" s="137" t="s">
        <v>173</v>
      </c>
      <c r="E1213" s="138" t="s">
        <v>1639</v>
      </c>
      <c r="F1213" s="139" t="s">
        <v>1640</v>
      </c>
      <c r="G1213" s="140" t="s">
        <v>382</v>
      </c>
      <c r="H1213" s="141">
        <v>3</v>
      </c>
      <c r="I1213" s="142"/>
      <c r="J1213" s="143">
        <f>ROUND(I1213*H1213,2)</f>
        <v>0</v>
      </c>
      <c r="K1213" s="139" t="s">
        <v>177</v>
      </c>
      <c r="L1213" s="33"/>
      <c r="M1213" s="144" t="s">
        <v>1</v>
      </c>
      <c r="N1213" s="145" t="s">
        <v>50</v>
      </c>
      <c r="P1213" s="146">
        <f>O1213*H1213</f>
        <v>0</v>
      </c>
      <c r="Q1213" s="146">
        <v>1E-4</v>
      </c>
      <c r="R1213" s="146">
        <f>Q1213*H1213</f>
        <v>3.0000000000000003E-4</v>
      </c>
      <c r="S1213" s="146">
        <v>0</v>
      </c>
      <c r="T1213" s="147">
        <f>S1213*H1213</f>
        <v>0</v>
      </c>
      <c r="AR1213" s="148" t="s">
        <v>178</v>
      </c>
      <c r="AT1213" s="148" t="s">
        <v>173</v>
      </c>
      <c r="AU1213" s="148" t="s">
        <v>98</v>
      </c>
      <c r="AY1213" s="17" t="s">
        <v>171</v>
      </c>
      <c r="BE1213" s="149">
        <f>IF(N1213="základní",J1213,0)</f>
        <v>0</v>
      </c>
      <c r="BF1213" s="149">
        <f>IF(N1213="snížená",J1213,0)</f>
        <v>0</v>
      </c>
      <c r="BG1213" s="149">
        <f>IF(N1213="zákl. přenesená",J1213,0)</f>
        <v>0</v>
      </c>
      <c r="BH1213" s="149">
        <f>IF(N1213="sníž. přenesená",J1213,0)</f>
        <v>0</v>
      </c>
      <c r="BI1213" s="149">
        <f>IF(N1213="nulová",J1213,0)</f>
        <v>0</v>
      </c>
      <c r="BJ1213" s="17" t="s">
        <v>92</v>
      </c>
      <c r="BK1213" s="149">
        <f>ROUND(I1213*H1213,2)</f>
        <v>0</v>
      </c>
      <c r="BL1213" s="17" t="s">
        <v>178</v>
      </c>
      <c r="BM1213" s="148" t="s">
        <v>1641</v>
      </c>
    </row>
    <row r="1214" spans="2:65" s="1" customFormat="1" ht="28.8">
      <c r="B1214" s="33"/>
      <c r="D1214" s="150" t="s">
        <v>180</v>
      </c>
      <c r="F1214" s="151" t="s">
        <v>1642</v>
      </c>
      <c r="I1214" s="152"/>
      <c r="L1214" s="33"/>
      <c r="M1214" s="153"/>
      <c r="T1214" s="57"/>
      <c r="AT1214" s="17" t="s">
        <v>180</v>
      </c>
      <c r="AU1214" s="17" t="s">
        <v>98</v>
      </c>
    </row>
    <row r="1215" spans="2:65" s="14" customFormat="1">
      <c r="B1215" s="182"/>
      <c r="D1215" s="150" t="s">
        <v>182</v>
      </c>
      <c r="E1215" s="183" t="s">
        <v>1</v>
      </c>
      <c r="F1215" s="184" t="s">
        <v>836</v>
      </c>
      <c r="H1215" s="183" t="s">
        <v>1</v>
      </c>
      <c r="I1215" s="185"/>
      <c r="L1215" s="182"/>
      <c r="M1215" s="186"/>
      <c r="T1215" s="187"/>
      <c r="AT1215" s="183" t="s">
        <v>182</v>
      </c>
      <c r="AU1215" s="183" t="s">
        <v>98</v>
      </c>
      <c r="AV1215" s="14" t="s">
        <v>92</v>
      </c>
      <c r="AW1215" s="14" t="s">
        <v>40</v>
      </c>
      <c r="AX1215" s="14" t="s">
        <v>85</v>
      </c>
      <c r="AY1215" s="183" t="s">
        <v>171</v>
      </c>
    </row>
    <row r="1216" spans="2:65" s="12" customFormat="1">
      <c r="B1216" s="154"/>
      <c r="D1216" s="150" t="s">
        <v>182</v>
      </c>
      <c r="E1216" s="155" t="s">
        <v>1</v>
      </c>
      <c r="F1216" s="156" t="s">
        <v>1551</v>
      </c>
      <c r="H1216" s="157">
        <v>3</v>
      </c>
      <c r="I1216" s="158"/>
      <c r="L1216" s="154"/>
      <c r="M1216" s="159"/>
      <c r="T1216" s="160"/>
      <c r="AT1216" s="155" t="s">
        <v>182</v>
      </c>
      <c r="AU1216" s="155" t="s">
        <v>98</v>
      </c>
      <c r="AV1216" s="12" t="s">
        <v>98</v>
      </c>
      <c r="AW1216" s="12" t="s">
        <v>40</v>
      </c>
      <c r="AX1216" s="12" t="s">
        <v>85</v>
      </c>
      <c r="AY1216" s="155" t="s">
        <v>171</v>
      </c>
    </row>
    <row r="1217" spans="2:65" s="13" customFormat="1">
      <c r="B1217" s="172"/>
      <c r="D1217" s="150" t="s">
        <v>182</v>
      </c>
      <c r="E1217" s="173" t="s">
        <v>1</v>
      </c>
      <c r="F1217" s="174" t="s">
        <v>546</v>
      </c>
      <c r="H1217" s="175">
        <v>3</v>
      </c>
      <c r="I1217" s="176"/>
      <c r="L1217" s="172"/>
      <c r="M1217" s="177"/>
      <c r="T1217" s="178"/>
      <c r="AT1217" s="173" t="s">
        <v>182</v>
      </c>
      <c r="AU1217" s="173" t="s">
        <v>98</v>
      </c>
      <c r="AV1217" s="13" t="s">
        <v>178</v>
      </c>
      <c r="AW1217" s="13" t="s">
        <v>40</v>
      </c>
      <c r="AX1217" s="13" t="s">
        <v>92</v>
      </c>
      <c r="AY1217" s="173" t="s">
        <v>171</v>
      </c>
    </row>
    <row r="1218" spans="2:65" s="1" customFormat="1" ht="24.15" customHeight="1">
      <c r="B1218" s="33"/>
      <c r="C1218" s="162" t="s">
        <v>1643</v>
      </c>
      <c r="D1218" s="162" t="s">
        <v>250</v>
      </c>
      <c r="E1218" s="163" t="s">
        <v>1644</v>
      </c>
      <c r="F1218" s="164" t="s">
        <v>1645</v>
      </c>
      <c r="G1218" s="165" t="s">
        <v>382</v>
      </c>
      <c r="H1218" s="166">
        <v>3</v>
      </c>
      <c r="I1218" s="167"/>
      <c r="J1218" s="168">
        <f>ROUND(I1218*H1218,2)</f>
        <v>0</v>
      </c>
      <c r="K1218" s="164" t="s">
        <v>177</v>
      </c>
      <c r="L1218" s="169"/>
      <c r="M1218" s="170" t="s">
        <v>1</v>
      </c>
      <c r="N1218" s="171" t="s">
        <v>50</v>
      </c>
      <c r="P1218" s="146">
        <f>O1218*H1218</f>
        <v>0</v>
      </c>
      <c r="Q1218" s="146">
        <v>1.4E-2</v>
      </c>
      <c r="R1218" s="146">
        <f>Q1218*H1218</f>
        <v>4.2000000000000003E-2</v>
      </c>
      <c r="S1218" s="146">
        <v>0</v>
      </c>
      <c r="T1218" s="147">
        <f>S1218*H1218</f>
        <v>0</v>
      </c>
      <c r="AR1218" s="148" t="s">
        <v>219</v>
      </c>
      <c r="AT1218" s="148" t="s">
        <v>250</v>
      </c>
      <c r="AU1218" s="148" t="s">
        <v>98</v>
      </c>
      <c r="AY1218" s="17" t="s">
        <v>171</v>
      </c>
      <c r="BE1218" s="149">
        <f>IF(N1218="základní",J1218,0)</f>
        <v>0</v>
      </c>
      <c r="BF1218" s="149">
        <f>IF(N1218="snížená",J1218,0)</f>
        <v>0</v>
      </c>
      <c r="BG1218" s="149">
        <f>IF(N1218="zákl. přenesená",J1218,0)</f>
        <v>0</v>
      </c>
      <c r="BH1218" s="149">
        <f>IF(N1218="sníž. přenesená",J1218,0)</f>
        <v>0</v>
      </c>
      <c r="BI1218" s="149">
        <f>IF(N1218="nulová",J1218,0)</f>
        <v>0</v>
      </c>
      <c r="BJ1218" s="17" t="s">
        <v>92</v>
      </c>
      <c r="BK1218" s="149">
        <f>ROUND(I1218*H1218,2)</f>
        <v>0</v>
      </c>
      <c r="BL1218" s="17" t="s">
        <v>178</v>
      </c>
      <c r="BM1218" s="148" t="s">
        <v>1646</v>
      </c>
    </row>
    <row r="1219" spans="2:65" s="1" customFormat="1" ht="19.2">
      <c r="B1219" s="33"/>
      <c r="D1219" s="150" t="s">
        <v>180</v>
      </c>
      <c r="F1219" s="151" t="s">
        <v>1645</v>
      </c>
      <c r="I1219" s="152"/>
      <c r="L1219" s="33"/>
      <c r="M1219" s="153"/>
      <c r="T1219" s="57"/>
      <c r="AT1219" s="17" t="s">
        <v>180</v>
      </c>
      <c r="AU1219" s="17" t="s">
        <v>98</v>
      </c>
    </row>
    <row r="1220" spans="2:65" s="14" customFormat="1">
      <c r="B1220" s="182"/>
      <c r="D1220" s="150" t="s">
        <v>182</v>
      </c>
      <c r="E1220" s="183" t="s">
        <v>1</v>
      </c>
      <c r="F1220" s="184" t="s">
        <v>836</v>
      </c>
      <c r="H1220" s="183" t="s">
        <v>1</v>
      </c>
      <c r="I1220" s="185"/>
      <c r="L1220" s="182"/>
      <c r="M1220" s="186"/>
      <c r="T1220" s="187"/>
      <c r="AT1220" s="183" t="s">
        <v>182</v>
      </c>
      <c r="AU1220" s="183" t="s">
        <v>98</v>
      </c>
      <c r="AV1220" s="14" t="s">
        <v>92</v>
      </c>
      <c r="AW1220" s="14" t="s">
        <v>40</v>
      </c>
      <c r="AX1220" s="14" t="s">
        <v>85</v>
      </c>
      <c r="AY1220" s="183" t="s">
        <v>171</v>
      </c>
    </row>
    <row r="1221" spans="2:65" s="12" customFormat="1">
      <c r="B1221" s="154"/>
      <c r="D1221" s="150" t="s">
        <v>182</v>
      </c>
      <c r="E1221" s="155" t="s">
        <v>1</v>
      </c>
      <c r="F1221" s="156" t="s">
        <v>1551</v>
      </c>
      <c r="H1221" s="157">
        <v>3</v>
      </c>
      <c r="I1221" s="158"/>
      <c r="L1221" s="154"/>
      <c r="M1221" s="159"/>
      <c r="T1221" s="160"/>
      <c r="AT1221" s="155" t="s">
        <v>182</v>
      </c>
      <c r="AU1221" s="155" t="s">
        <v>98</v>
      </c>
      <c r="AV1221" s="12" t="s">
        <v>98</v>
      </c>
      <c r="AW1221" s="12" t="s">
        <v>40</v>
      </c>
      <c r="AX1221" s="12" t="s">
        <v>85</v>
      </c>
      <c r="AY1221" s="155" t="s">
        <v>171</v>
      </c>
    </row>
    <row r="1222" spans="2:65" s="13" customFormat="1">
      <c r="B1222" s="172"/>
      <c r="D1222" s="150" t="s">
        <v>182</v>
      </c>
      <c r="E1222" s="173" t="s">
        <v>1</v>
      </c>
      <c r="F1222" s="174" t="s">
        <v>546</v>
      </c>
      <c r="H1222" s="175">
        <v>3</v>
      </c>
      <c r="I1222" s="176"/>
      <c r="L1222" s="172"/>
      <c r="M1222" s="177"/>
      <c r="T1222" s="178"/>
      <c r="AT1222" s="173" t="s">
        <v>182</v>
      </c>
      <c r="AU1222" s="173" t="s">
        <v>98</v>
      </c>
      <c r="AV1222" s="13" t="s">
        <v>178</v>
      </c>
      <c r="AW1222" s="13" t="s">
        <v>40</v>
      </c>
      <c r="AX1222" s="13" t="s">
        <v>92</v>
      </c>
      <c r="AY1222" s="173" t="s">
        <v>171</v>
      </c>
    </row>
    <row r="1223" spans="2:65" s="1" customFormat="1" ht="24.15" customHeight="1">
      <c r="B1223" s="33"/>
      <c r="C1223" s="137" t="s">
        <v>1647</v>
      </c>
      <c r="D1223" s="137" t="s">
        <v>173</v>
      </c>
      <c r="E1223" s="138" t="s">
        <v>1648</v>
      </c>
      <c r="F1223" s="139" t="s">
        <v>1649</v>
      </c>
      <c r="G1223" s="140" t="s">
        <v>215</v>
      </c>
      <c r="H1223" s="141">
        <v>33.432000000000002</v>
      </c>
      <c r="I1223" s="142"/>
      <c r="J1223" s="143">
        <f>ROUND(I1223*H1223,2)</f>
        <v>0</v>
      </c>
      <c r="K1223" s="139" t="s">
        <v>177</v>
      </c>
      <c r="L1223" s="33"/>
      <c r="M1223" s="144" t="s">
        <v>1</v>
      </c>
      <c r="N1223" s="145" t="s">
        <v>50</v>
      </c>
      <c r="P1223" s="146">
        <f>O1223*H1223</f>
        <v>0</v>
      </c>
      <c r="Q1223" s="146">
        <v>0</v>
      </c>
      <c r="R1223" s="146">
        <f>Q1223*H1223</f>
        <v>0</v>
      </c>
      <c r="S1223" s="146">
        <v>0.36</v>
      </c>
      <c r="T1223" s="147">
        <f>S1223*H1223</f>
        <v>12.03552</v>
      </c>
      <c r="AR1223" s="148" t="s">
        <v>178</v>
      </c>
      <c r="AT1223" s="148" t="s">
        <v>173</v>
      </c>
      <c r="AU1223" s="148" t="s">
        <v>98</v>
      </c>
      <c r="AY1223" s="17" t="s">
        <v>171</v>
      </c>
      <c r="BE1223" s="149">
        <f>IF(N1223="základní",J1223,0)</f>
        <v>0</v>
      </c>
      <c r="BF1223" s="149">
        <f>IF(N1223="snížená",J1223,0)</f>
        <v>0</v>
      </c>
      <c r="BG1223" s="149">
        <f>IF(N1223="zákl. přenesená",J1223,0)</f>
        <v>0</v>
      </c>
      <c r="BH1223" s="149">
        <f>IF(N1223="sníž. přenesená",J1223,0)</f>
        <v>0</v>
      </c>
      <c r="BI1223" s="149">
        <f>IF(N1223="nulová",J1223,0)</f>
        <v>0</v>
      </c>
      <c r="BJ1223" s="17" t="s">
        <v>92</v>
      </c>
      <c r="BK1223" s="149">
        <f>ROUND(I1223*H1223,2)</f>
        <v>0</v>
      </c>
      <c r="BL1223" s="17" t="s">
        <v>178</v>
      </c>
      <c r="BM1223" s="148" t="s">
        <v>1650</v>
      </c>
    </row>
    <row r="1224" spans="2:65" s="1" customFormat="1" ht="19.2">
      <c r="B1224" s="33"/>
      <c r="D1224" s="150" t="s">
        <v>180</v>
      </c>
      <c r="F1224" s="151" t="s">
        <v>1651</v>
      </c>
      <c r="I1224" s="152"/>
      <c r="L1224" s="33"/>
      <c r="M1224" s="153"/>
      <c r="T1224" s="57"/>
      <c r="AT1224" s="17" t="s">
        <v>180</v>
      </c>
      <c r="AU1224" s="17" t="s">
        <v>98</v>
      </c>
    </row>
    <row r="1225" spans="2:65" s="14" customFormat="1">
      <c r="B1225" s="182"/>
      <c r="D1225" s="150" t="s">
        <v>182</v>
      </c>
      <c r="E1225" s="183" t="s">
        <v>1</v>
      </c>
      <c r="F1225" s="184" t="s">
        <v>733</v>
      </c>
      <c r="H1225" s="183" t="s">
        <v>1</v>
      </c>
      <c r="I1225" s="185"/>
      <c r="L1225" s="182"/>
      <c r="M1225" s="186"/>
      <c r="T1225" s="187"/>
      <c r="AT1225" s="183" t="s">
        <v>182</v>
      </c>
      <c r="AU1225" s="183" t="s">
        <v>98</v>
      </c>
      <c r="AV1225" s="14" t="s">
        <v>92</v>
      </c>
      <c r="AW1225" s="14" t="s">
        <v>40</v>
      </c>
      <c r="AX1225" s="14" t="s">
        <v>85</v>
      </c>
      <c r="AY1225" s="183" t="s">
        <v>171</v>
      </c>
    </row>
    <row r="1226" spans="2:65" s="12" customFormat="1">
      <c r="B1226" s="154"/>
      <c r="D1226" s="150" t="s">
        <v>182</v>
      </c>
      <c r="E1226" s="155" t="s">
        <v>1</v>
      </c>
      <c r="F1226" s="156" t="s">
        <v>1652</v>
      </c>
      <c r="H1226" s="157">
        <v>33.432000000000002</v>
      </c>
      <c r="I1226" s="158"/>
      <c r="L1226" s="154"/>
      <c r="M1226" s="159"/>
      <c r="T1226" s="160"/>
      <c r="AT1226" s="155" t="s">
        <v>182</v>
      </c>
      <c r="AU1226" s="155" t="s">
        <v>98</v>
      </c>
      <c r="AV1226" s="12" t="s">
        <v>98</v>
      </c>
      <c r="AW1226" s="12" t="s">
        <v>40</v>
      </c>
      <c r="AX1226" s="12" t="s">
        <v>85</v>
      </c>
      <c r="AY1226" s="155" t="s">
        <v>171</v>
      </c>
    </row>
    <row r="1227" spans="2:65" s="13" customFormat="1">
      <c r="B1227" s="172"/>
      <c r="D1227" s="150" t="s">
        <v>182</v>
      </c>
      <c r="E1227" s="173" t="s">
        <v>1</v>
      </c>
      <c r="F1227" s="174" t="s">
        <v>546</v>
      </c>
      <c r="H1227" s="175">
        <v>33.432000000000002</v>
      </c>
      <c r="I1227" s="176"/>
      <c r="L1227" s="172"/>
      <c r="M1227" s="177"/>
      <c r="T1227" s="178"/>
      <c r="AT1227" s="173" t="s">
        <v>182</v>
      </c>
      <c r="AU1227" s="173" t="s">
        <v>98</v>
      </c>
      <c r="AV1227" s="13" t="s">
        <v>178</v>
      </c>
      <c r="AW1227" s="13" t="s">
        <v>40</v>
      </c>
      <c r="AX1227" s="13" t="s">
        <v>92</v>
      </c>
      <c r="AY1227" s="173" t="s">
        <v>171</v>
      </c>
    </row>
    <row r="1228" spans="2:65" s="1" customFormat="1" ht="21.75" customHeight="1">
      <c r="B1228" s="33"/>
      <c r="C1228" s="137" t="s">
        <v>1653</v>
      </c>
      <c r="D1228" s="137" t="s">
        <v>173</v>
      </c>
      <c r="E1228" s="138" t="s">
        <v>1654</v>
      </c>
      <c r="F1228" s="139" t="s">
        <v>1655</v>
      </c>
      <c r="G1228" s="140" t="s">
        <v>197</v>
      </c>
      <c r="H1228" s="141">
        <v>551.85</v>
      </c>
      <c r="I1228" s="142"/>
      <c r="J1228" s="143">
        <f>ROUND(I1228*H1228,2)</f>
        <v>0</v>
      </c>
      <c r="K1228" s="139" t="s">
        <v>177</v>
      </c>
      <c r="L1228" s="33"/>
      <c r="M1228" s="144" t="s">
        <v>1</v>
      </c>
      <c r="N1228" s="145" t="s">
        <v>50</v>
      </c>
      <c r="P1228" s="146">
        <f>O1228*H1228</f>
        <v>0</v>
      </c>
      <c r="Q1228" s="146">
        <v>0</v>
      </c>
      <c r="R1228" s="146">
        <f>Q1228*H1228</f>
        <v>0</v>
      </c>
      <c r="S1228" s="146">
        <v>0</v>
      </c>
      <c r="T1228" s="147">
        <f>S1228*H1228</f>
        <v>0</v>
      </c>
      <c r="AR1228" s="148" t="s">
        <v>178</v>
      </c>
      <c r="AT1228" s="148" t="s">
        <v>173</v>
      </c>
      <c r="AU1228" s="148" t="s">
        <v>98</v>
      </c>
      <c r="AY1228" s="17" t="s">
        <v>171</v>
      </c>
      <c r="BE1228" s="149">
        <f>IF(N1228="základní",J1228,0)</f>
        <v>0</v>
      </c>
      <c r="BF1228" s="149">
        <f>IF(N1228="snížená",J1228,0)</f>
        <v>0</v>
      </c>
      <c r="BG1228" s="149">
        <f>IF(N1228="zákl. přenesená",J1228,0)</f>
        <v>0</v>
      </c>
      <c r="BH1228" s="149">
        <f>IF(N1228="sníž. přenesená",J1228,0)</f>
        <v>0</v>
      </c>
      <c r="BI1228" s="149">
        <f>IF(N1228="nulová",J1228,0)</f>
        <v>0</v>
      </c>
      <c r="BJ1228" s="17" t="s">
        <v>92</v>
      </c>
      <c r="BK1228" s="149">
        <f>ROUND(I1228*H1228,2)</f>
        <v>0</v>
      </c>
      <c r="BL1228" s="17" t="s">
        <v>178</v>
      </c>
      <c r="BM1228" s="148" t="s">
        <v>1656</v>
      </c>
    </row>
    <row r="1229" spans="2:65" s="1" customFormat="1">
      <c r="B1229" s="33"/>
      <c r="D1229" s="150" t="s">
        <v>180</v>
      </c>
      <c r="F1229" s="151" t="s">
        <v>1657</v>
      </c>
      <c r="I1229" s="152"/>
      <c r="L1229" s="33"/>
      <c r="M1229" s="153"/>
      <c r="T1229" s="57"/>
      <c r="AT1229" s="17" t="s">
        <v>180</v>
      </c>
      <c r="AU1229" s="17" t="s">
        <v>98</v>
      </c>
    </row>
    <row r="1230" spans="2:65" s="14" customFormat="1">
      <c r="B1230" s="182"/>
      <c r="D1230" s="150" t="s">
        <v>182</v>
      </c>
      <c r="E1230" s="183" t="s">
        <v>1</v>
      </c>
      <c r="F1230" s="184" t="s">
        <v>733</v>
      </c>
      <c r="H1230" s="183" t="s">
        <v>1</v>
      </c>
      <c r="I1230" s="185"/>
      <c r="L1230" s="182"/>
      <c r="M1230" s="186"/>
      <c r="T1230" s="187"/>
      <c r="AT1230" s="183" t="s">
        <v>182</v>
      </c>
      <c r="AU1230" s="183" t="s">
        <v>98</v>
      </c>
      <c r="AV1230" s="14" t="s">
        <v>92</v>
      </c>
      <c r="AW1230" s="14" t="s">
        <v>40</v>
      </c>
      <c r="AX1230" s="14" t="s">
        <v>85</v>
      </c>
      <c r="AY1230" s="183" t="s">
        <v>171</v>
      </c>
    </row>
    <row r="1231" spans="2:65" s="12" customFormat="1">
      <c r="B1231" s="154"/>
      <c r="D1231" s="150" t="s">
        <v>182</v>
      </c>
      <c r="E1231" s="155" t="s">
        <v>1</v>
      </c>
      <c r="F1231" s="156" t="s">
        <v>1658</v>
      </c>
      <c r="H1231" s="157">
        <v>551.85</v>
      </c>
      <c r="I1231" s="158"/>
      <c r="L1231" s="154"/>
      <c r="M1231" s="159"/>
      <c r="T1231" s="160"/>
      <c r="AT1231" s="155" t="s">
        <v>182</v>
      </c>
      <c r="AU1231" s="155" t="s">
        <v>98</v>
      </c>
      <c r="AV1231" s="12" t="s">
        <v>98</v>
      </c>
      <c r="AW1231" s="12" t="s">
        <v>40</v>
      </c>
      <c r="AX1231" s="12" t="s">
        <v>85</v>
      </c>
      <c r="AY1231" s="155" t="s">
        <v>171</v>
      </c>
    </row>
    <row r="1232" spans="2:65" s="13" customFormat="1">
      <c r="B1232" s="172"/>
      <c r="D1232" s="150" t="s">
        <v>182</v>
      </c>
      <c r="E1232" s="173" t="s">
        <v>1</v>
      </c>
      <c r="F1232" s="174" t="s">
        <v>546</v>
      </c>
      <c r="H1232" s="175">
        <v>551.85</v>
      </c>
      <c r="I1232" s="176"/>
      <c r="L1232" s="172"/>
      <c r="M1232" s="177"/>
      <c r="T1232" s="178"/>
      <c r="AT1232" s="173" t="s">
        <v>182</v>
      </c>
      <c r="AU1232" s="173" t="s">
        <v>98</v>
      </c>
      <c r="AV1232" s="13" t="s">
        <v>178</v>
      </c>
      <c r="AW1232" s="13" t="s">
        <v>40</v>
      </c>
      <c r="AX1232" s="13" t="s">
        <v>92</v>
      </c>
      <c r="AY1232" s="173" t="s">
        <v>171</v>
      </c>
    </row>
    <row r="1233" spans="2:65" s="1" customFormat="1" ht="24.15" customHeight="1">
      <c r="B1233" s="33"/>
      <c r="C1233" s="137" t="s">
        <v>1659</v>
      </c>
      <c r="D1233" s="137" t="s">
        <v>173</v>
      </c>
      <c r="E1233" s="138" t="s">
        <v>1660</v>
      </c>
      <c r="F1233" s="139" t="s">
        <v>1661</v>
      </c>
      <c r="G1233" s="140" t="s">
        <v>382</v>
      </c>
      <c r="H1233" s="141">
        <v>5</v>
      </c>
      <c r="I1233" s="142"/>
      <c r="J1233" s="143">
        <f>ROUND(I1233*H1233,2)</f>
        <v>0</v>
      </c>
      <c r="K1233" s="139" t="s">
        <v>177</v>
      </c>
      <c r="L1233" s="33"/>
      <c r="M1233" s="144" t="s">
        <v>1</v>
      </c>
      <c r="N1233" s="145" t="s">
        <v>50</v>
      </c>
      <c r="P1233" s="146">
        <f>O1233*H1233</f>
        <v>0</v>
      </c>
      <c r="Q1233" s="146">
        <v>0.45937</v>
      </c>
      <c r="R1233" s="146">
        <f>Q1233*H1233</f>
        <v>2.2968500000000001</v>
      </c>
      <c r="S1233" s="146">
        <v>0</v>
      </c>
      <c r="T1233" s="147">
        <f>S1233*H1233</f>
        <v>0</v>
      </c>
      <c r="AR1233" s="148" t="s">
        <v>178</v>
      </c>
      <c r="AT1233" s="148" t="s">
        <v>173</v>
      </c>
      <c r="AU1233" s="148" t="s">
        <v>98</v>
      </c>
      <c r="AY1233" s="17" t="s">
        <v>171</v>
      </c>
      <c r="BE1233" s="149">
        <f>IF(N1233="základní",J1233,0)</f>
        <v>0</v>
      </c>
      <c r="BF1233" s="149">
        <f>IF(N1233="snížená",J1233,0)</f>
        <v>0</v>
      </c>
      <c r="BG1233" s="149">
        <f>IF(N1233="zákl. přenesená",J1233,0)</f>
        <v>0</v>
      </c>
      <c r="BH1233" s="149">
        <f>IF(N1233="sníž. přenesená",J1233,0)</f>
        <v>0</v>
      </c>
      <c r="BI1233" s="149">
        <f>IF(N1233="nulová",J1233,0)</f>
        <v>0</v>
      </c>
      <c r="BJ1233" s="17" t="s">
        <v>92</v>
      </c>
      <c r="BK1233" s="149">
        <f>ROUND(I1233*H1233,2)</f>
        <v>0</v>
      </c>
      <c r="BL1233" s="17" t="s">
        <v>178</v>
      </c>
      <c r="BM1233" s="148" t="s">
        <v>1662</v>
      </c>
    </row>
    <row r="1234" spans="2:65" s="1" customFormat="1" ht="19.2">
      <c r="B1234" s="33"/>
      <c r="D1234" s="150" t="s">
        <v>180</v>
      </c>
      <c r="F1234" s="151" t="s">
        <v>1663</v>
      </c>
      <c r="I1234" s="152"/>
      <c r="L1234" s="33"/>
      <c r="M1234" s="153"/>
      <c r="T1234" s="57"/>
      <c r="AT1234" s="17" t="s">
        <v>180</v>
      </c>
      <c r="AU1234" s="17" t="s">
        <v>98</v>
      </c>
    </row>
    <row r="1235" spans="2:65" s="14" customFormat="1">
      <c r="B1235" s="182"/>
      <c r="D1235" s="150" t="s">
        <v>182</v>
      </c>
      <c r="E1235" s="183" t="s">
        <v>1</v>
      </c>
      <c r="F1235" s="184" t="s">
        <v>733</v>
      </c>
      <c r="H1235" s="183" t="s">
        <v>1</v>
      </c>
      <c r="I1235" s="185"/>
      <c r="L1235" s="182"/>
      <c r="M1235" s="186"/>
      <c r="T1235" s="187"/>
      <c r="AT1235" s="183" t="s">
        <v>182</v>
      </c>
      <c r="AU1235" s="183" t="s">
        <v>98</v>
      </c>
      <c r="AV1235" s="14" t="s">
        <v>92</v>
      </c>
      <c r="AW1235" s="14" t="s">
        <v>40</v>
      </c>
      <c r="AX1235" s="14" t="s">
        <v>85</v>
      </c>
      <c r="AY1235" s="183" t="s">
        <v>171</v>
      </c>
    </row>
    <row r="1236" spans="2:65" s="12" customFormat="1">
      <c r="B1236" s="154"/>
      <c r="D1236" s="150" t="s">
        <v>182</v>
      </c>
      <c r="E1236" s="155" t="s">
        <v>1</v>
      </c>
      <c r="F1236" s="156" t="s">
        <v>1664</v>
      </c>
      <c r="H1236" s="157">
        <v>1</v>
      </c>
      <c r="I1236" s="158"/>
      <c r="L1236" s="154"/>
      <c r="M1236" s="159"/>
      <c r="T1236" s="160"/>
      <c r="AT1236" s="155" t="s">
        <v>182</v>
      </c>
      <c r="AU1236" s="155" t="s">
        <v>98</v>
      </c>
      <c r="AV1236" s="12" t="s">
        <v>98</v>
      </c>
      <c r="AW1236" s="12" t="s">
        <v>40</v>
      </c>
      <c r="AX1236" s="12" t="s">
        <v>85</v>
      </c>
      <c r="AY1236" s="155" t="s">
        <v>171</v>
      </c>
    </row>
    <row r="1237" spans="2:65" s="12" customFormat="1">
      <c r="B1237" s="154"/>
      <c r="D1237" s="150" t="s">
        <v>182</v>
      </c>
      <c r="E1237" s="155" t="s">
        <v>1</v>
      </c>
      <c r="F1237" s="156" t="s">
        <v>1665</v>
      </c>
      <c r="H1237" s="157">
        <v>2</v>
      </c>
      <c r="I1237" s="158"/>
      <c r="L1237" s="154"/>
      <c r="M1237" s="159"/>
      <c r="T1237" s="160"/>
      <c r="AT1237" s="155" t="s">
        <v>182</v>
      </c>
      <c r="AU1237" s="155" t="s">
        <v>98</v>
      </c>
      <c r="AV1237" s="12" t="s">
        <v>98</v>
      </c>
      <c r="AW1237" s="12" t="s">
        <v>40</v>
      </c>
      <c r="AX1237" s="12" t="s">
        <v>85</v>
      </c>
      <c r="AY1237" s="155" t="s">
        <v>171</v>
      </c>
    </row>
    <row r="1238" spans="2:65" s="12" customFormat="1">
      <c r="B1238" s="154"/>
      <c r="D1238" s="150" t="s">
        <v>182</v>
      </c>
      <c r="E1238" s="155" t="s">
        <v>1</v>
      </c>
      <c r="F1238" s="156" t="s">
        <v>1666</v>
      </c>
      <c r="H1238" s="157">
        <v>1</v>
      </c>
      <c r="I1238" s="158"/>
      <c r="L1238" s="154"/>
      <c r="M1238" s="159"/>
      <c r="T1238" s="160"/>
      <c r="AT1238" s="155" t="s">
        <v>182</v>
      </c>
      <c r="AU1238" s="155" t="s">
        <v>98</v>
      </c>
      <c r="AV1238" s="12" t="s">
        <v>98</v>
      </c>
      <c r="AW1238" s="12" t="s">
        <v>40</v>
      </c>
      <c r="AX1238" s="12" t="s">
        <v>85</v>
      </c>
      <c r="AY1238" s="155" t="s">
        <v>171</v>
      </c>
    </row>
    <row r="1239" spans="2:65" s="12" customFormat="1">
      <c r="B1239" s="154"/>
      <c r="D1239" s="150" t="s">
        <v>182</v>
      </c>
      <c r="E1239" s="155" t="s">
        <v>1</v>
      </c>
      <c r="F1239" s="156" t="s">
        <v>1667</v>
      </c>
      <c r="H1239" s="157">
        <v>1</v>
      </c>
      <c r="I1239" s="158"/>
      <c r="L1239" s="154"/>
      <c r="M1239" s="159"/>
      <c r="T1239" s="160"/>
      <c r="AT1239" s="155" t="s">
        <v>182</v>
      </c>
      <c r="AU1239" s="155" t="s">
        <v>98</v>
      </c>
      <c r="AV1239" s="12" t="s">
        <v>98</v>
      </c>
      <c r="AW1239" s="12" t="s">
        <v>40</v>
      </c>
      <c r="AX1239" s="12" t="s">
        <v>85</v>
      </c>
      <c r="AY1239" s="155" t="s">
        <v>171</v>
      </c>
    </row>
    <row r="1240" spans="2:65" s="13" customFormat="1">
      <c r="B1240" s="172"/>
      <c r="D1240" s="150" t="s">
        <v>182</v>
      </c>
      <c r="E1240" s="173" t="s">
        <v>1</v>
      </c>
      <c r="F1240" s="174" t="s">
        <v>546</v>
      </c>
      <c r="H1240" s="175">
        <v>5</v>
      </c>
      <c r="I1240" s="176"/>
      <c r="L1240" s="172"/>
      <c r="M1240" s="177"/>
      <c r="T1240" s="178"/>
      <c r="AT1240" s="173" t="s">
        <v>182</v>
      </c>
      <c r="AU1240" s="173" t="s">
        <v>98</v>
      </c>
      <c r="AV1240" s="13" t="s">
        <v>178</v>
      </c>
      <c r="AW1240" s="13" t="s">
        <v>40</v>
      </c>
      <c r="AX1240" s="13" t="s">
        <v>92</v>
      </c>
      <c r="AY1240" s="173" t="s">
        <v>171</v>
      </c>
    </row>
    <row r="1241" spans="2:65" s="1" customFormat="1" ht="24.15" customHeight="1">
      <c r="B1241" s="33"/>
      <c r="C1241" s="137" t="s">
        <v>1668</v>
      </c>
      <c r="D1241" s="137" t="s">
        <v>173</v>
      </c>
      <c r="E1241" s="138" t="s">
        <v>1669</v>
      </c>
      <c r="F1241" s="139" t="s">
        <v>1670</v>
      </c>
      <c r="G1241" s="140" t="s">
        <v>197</v>
      </c>
      <c r="H1241" s="141">
        <v>250.05</v>
      </c>
      <c r="I1241" s="142"/>
      <c r="J1241" s="143">
        <f>ROUND(I1241*H1241,2)</f>
        <v>0</v>
      </c>
      <c r="K1241" s="139" t="s">
        <v>177</v>
      </c>
      <c r="L1241" s="33"/>
      <c r="M1241" s="144" t="s">
        <v>1</v>
      </c>
      <c r="N1241" s="145" t="s">
        <v>50</v>
      </c>
      <c r="P1241" s="146">
        <f>O1241*H1241</f>
        <v>0</v>
      </c>
      <c r="Q1241" s="146">
        <v>0</v>
      </c>
      <c r="R1241" s="146">
        <f>Q1241*H1241</f>
        <v>0</v>
      </c>
      <c r="S1241" s="146">
        <v>0</v>
      </c>
      <c r="T1241" s="147">
        <f>S1241*H1241</f>
        <v>0</v>
      </c>
      <c r="AR1241" s="148" t="s">
        <v>178</v>
      </c>
      <c r="AT1241" s="148" t="s">
        <v>173</v>
      </c>
      <c r="AU1241" s="148" t="s">
        <v>98</v>
      </c>
      <c r="AY1241" s="17" t="s">
        <v>171</v>
      </c>
      <c r="BE1241" s="149">
        <f>IF(N1241="základní",J1241,0)</f>
        <v>0</v>
      </c>
      <c r="BF1241" s="149">
        <f>IF(N1241="snížená",J1241,0)</f>
        <v>0</v>
      </c>
      <c r="BG1241" s="149">
        <f>IF(N1241="zákl. přenesená",J1241,0)</f>
        <v>0</v>
      </c>
      <c r="BH1241" s="149">
        <f>IF(N1241="sníž. přenesená",J1241,0)</f>
        <v>0</v>
      </c>
      <c r="BI1241" s="149">
        <f>IF(N1241="nulová",J1241,0)</f>
        <v>0</v>
      </c>
      <c r="BJ1241" s="17" t="s">
        <v>92</v>
      </c>
      <c r="BK1241" s="149">
        <f>ROUND(I1241*H1241,2)</f>
        <v>0</v>
      </c>
      <c r="BL1241" s="17" t="s">
        <v>178</v>
      </c>
      <c r="BM1241" s="148" t="s">
        <v>1671</v>
      </c>
    </row>
    <row r="1242" spans="2:65" s="1" customFormat="1">
      <c r="B1242" s="33"/>
      <c r="D1242" s="150" t="s">
        <v>180</v>
      </c>
      <c r="F1242" s="151" t="s">
        <v>1672</v>
      </c>
      <c r="I1242" s="152"/>
      <c r="L1242" s="33"/>
      <c r="M1242" s="153"/>
      <c r="T1242" s="57"/>
      <c r="AT1242" s="17" t="s">
        <v>180</v>
      </c>
      <c r="AU1242" s="17" t="s">
        <v>98</v>
      </c>
    </row>
    <row r="1243" spans="2:65" s="14" customFormat="1">
      <c r="B1243" s="182"/>
      <c r="D1243" s="150" t="s">
        <v>182</v>
      </c>
      <c r="E1243" s="183" t="s">
        <v>1</v>
      </c>
      <c r="F1243" s="184" t="s">
        <v>733</v>
      </c>
      <c r="H1243" s="183" t="s">
        <v>1</v>
      </c>
      <c r="I1243" s="185"/>
      <c r="L1243" s="182"/>
      <c r="M1243" s="186"/>
      <c r="T1243" s="187"/>
      <c r="AT1243" s="183" t="s">
        <v>182</v>
      </c>
      <c r="AU1243" s="183" t="s">
        <v>98</v>
      </c>
      <c r="AV1243" s="14" t="s">
        <v>92</v>
      </c>
      <c r="AW1243" s="14" t="s">
        <v>40</v>
      </c>
      <c r="AX1243" s="14" t="s">
        <v>85</v>
      </c>
      <c r="AY1243" s="183" t="s">
        <v>171</v>
      </c>
    </row>
    <row r="1244" spans="2:65" s="12" customFormat="1">
      <c r="B1244" s="154"/>
      <c r="D1244" s="150" t="s">
        <v>182</v>
      </c>
      <c r="E1244" s="155" t="s">
        <v>1</v>
      </c>
      <c r="F1244" s="156" t="s">
        <v>1673</v>
      </c>
      <c r="H1244" s="157">
        <v>145.25</v>
      </c>
      <c r="I1244" s="158"/>
      <c r="L1244" s="154"/>
      <c r="M1244" s="159"/>
      <c r="T1244" s="160"/>
      <c r="AT1244" s="155" t="s">
        <v>182</v>
      </c>
      <c r="AU1244" s="155" t="s">
        <v>98</v>
      </c>
      <c r="AV1244" s="12" t="s">
        <v>98</v>
      </c>
      <c r="AW1244" s="12" t="s">
        <v>40</v>
      </c>
      <c r="AX1244" s="12" t="s">
        <v>85</v>
      </c>
      <c r="AY1244" s="155" t="s">
        <v>171</v>
      </c>
    </row>
    <row r="1245" spans="2:65" s="12" customFormat="1">
      <c r="B1245" s="154"/>
      <c r="D1245" s="150" t="s">
        <v>182</v>
      </c>
      <c r="E1245" s="155" t="s">
        <v>1</v>
      </c>
      <c r="F1245" s="156" t="s">
        <v>1674</v>
      </c>
      <c r="H1245" s="157">
        <v>65.650000000000006</v>
      </c>
      <c r="I1245" s="158"/>
      <c r="L1245" s="154"/>
      <c r="M1245" s="159"/>
      <c r="T1245" s="160"/>
      <c r="AT1245" s="155" t="s">
        <v>182</v>
      </c>
      <c r="AU1245" s="155" t="s">
        <v>98</v>
      </c>
      <c r="AV1245" s="12" t="s">
        <v>98</v>
      </c>
      <c r="AW1245" s="12" t="s">
        <v>40</v>
      </c>
      <c r="AX1245" s="12" t="s">
        <v>85</v>
      </c>
      <c r="AY1245" s="155" t="s">
        <v>171</v>
      </c>
    </row>
    <row r="1246" spans="2:65" s="12" customFormat="1">
      <c r="B1246" s="154"/>
      <c r="D1246" s="150" t="s">
        <v>182</v>
      </c>
      <c r="E1246" s="155" t="s">
        <v>1</v>
      </c>
      <c r="F1246" s="156" t="s">
        <v>1675</v>
      </c>
      <c r="H1246" s="157">
        <v>39.15</v>
      </c>
      <c r="I1246" s="158"/>
      <c r="L1246" s="154"/>
      <c r="M1246" s="159"/>
      <c r="T1246" s="160"/>
      <c r="AT1246" s="155" t="s">
        <v>182</v>
      </c>
      <c r="AU1246" s="155" t="s">
        <v>98</v>
      </c>
      <c r="AV1246" s="12" t="s">
        <v>98</v>
      </c>
      <c r="AW1246" s="12" t="s">
        <v>40</v>
      </c>
      <c r="AX1246" s="12" t="s">
        <v>85</v>
      </c>
      <c r="AY1246" s="155" t="s">
        <v>171</v>
      </c>
    </row>
    <row r="1247" spans="2:65" s="13" customFormat="1">
      <c r="B1247" s="172"/>
      <c r="D1247" s="150" t="s">
        <v>182</v>
      </c>
      <c r="E1247" s="173" t="s">
        <v>1</v>
      </c>
      <c r="F1247" s="174" t="s">
        <v>546</v>
      </c>
      <c r="H1247" s="175">
        <v>250.05</v>
      </c>
      <c r="I1247" s="176"/>
      <c r="L1247" s="172"/>
      <c r="M1247" s="177"/>
      <c r="T1247" s="178"/>
      <c r="AT1247" s="173" t="s">
        <v>182</v>
      </c>
      <c r="AU1247" s="173" t="s">
        <v>98</v>
      </c>
      <c r="AV1247" s="13" t="s">
        <v>178</v>
      </c>
      <c r="AW1247" s="13" t="s">
        <v>40</v>
      </c>
      <c r="AX1247" s="13" t="s">
        <v>92</v>
      </c>
      <c r="AY1247" s="173" t="s">
        <v>171</v>
      </c>
    </row>
    <row r="1248" spans="2:65" s="1" customFormat="1" ht="21.75" customHeight="1">
      <c r="B1248" s="33"/>
      <c r="C1248" s="137" t="s">
        <v>1676</v>
      </c>
      <c r="D1248" s="137" t="s">
        <v>173</v>
      </c>
      <c r="E1248" s="138" t="s">
        <v>1677</v>
      </c>
      <c r="F1248" s="139" t="s">
        <v>1678</v>
      </c>
      <c r="G1248" s="140" t="s">
        <v>197</v>
      </c>
      <c r="H1248" s="141">
        <v>68.900000000000006</v>
      </c>
      <c r="I1248" s="142"/>
      <c r="J1248" s="143">
        <f>ROUND(I1248*H1248,2)</f>
        <v>0</v>
      </c>
      <c r="K1248" s="139" t="s">
        <v>177</v>
      </c>
      <c r="L1248" s="33"/>
      <c r="M1248" s="144" t="s">
        <v>1</v>
      </c>
      <c r="N1248" s="145" t="s">
        <v>50</v>
      </c>
      <c r="P1248" s="146">
        <f>O1248*H1248</f>
        <v>0</v>
      </c>
      <c r="Q1248" s="146">
        <v>0</v>
      </c>
      <c r="R1248" s="146">
        <f>Q1248*H1248</f>
        <v>0</v>
      </c>
      <c r="S1248" s="146">
        <v>0</v>
      </c>
      <c r="T1248" s="147">
        <f>S1248*H1248</f>
        <v>0</v>
      </c>
      <c r="AR1248" s="148" t="s">
        <v>178</v>
      </c>
      <c r="AT1248" s="148" t="s">
        <v>173</v>
      </c>
      <c r="AU1248" s="148" t="s">
        <v>98</v>
      </c>
      <c r="AY1248" s="17" t="s">
        <v>171</v>
      </c>
      <c r="BE1248" s="149">
        <f>IF(N1248="základní",J1248,0)</f>
        <v>0</v>
      </c>
      <c r="BF1248" s="149">
        <f>IF(N1248="snížená",J1248,0)</f>
        <v>0</v>
      </c>
      <c r="BG1248" s="149">
        <f>IF(N1248="zákl. přenesená",J1248,0)</f>
        <v>0</v>
      </c>
      <c r="BH1248" s="149">
        <f>IF(N1248="sníž. přenesená",J1248,0)</f>
        <v>0</v>
      </c>
      <c r="BI1248" s="149">
        <f>IF(N1248="nulová",J1248,0)</f>
        <v>0</v>
      </c>
      <c r="BJ1248" s="17" t="s">
        <v>92</v>
      </c>
      <c r="BK1248" s="149">
        <f>ROUND(I1248*H1248,2)</f>
        <v>0</v>
      </c>
      <c r="BL1248" s="17" t="s">
        <v>178</v>
      </c>
      <c r="BM1248" s="148" t="s">
        <v>1679</v>
      </c>
    </row>
    <row r="1249" spans="2:65" s="1" customFormat="1">
      <c r="B1249" s="33"/>
      <c r="D1249" s="150" t="s">
        <v>180</v>
      </c>
      <c r="F1249" s="151" t="s">
        <v>1680</v>
      </c>
      <c r="I1249" s="152"/>
      <c r="L1249" s="33"/>
      <c r="M1249" s="153"/>
      <c r="T1249" s="57"/>
      <c r="AT1249" s="17" t="s">
        <v>180</v>
      </c>
      <c r="AU1249" s="17" t="s">
        <v>98</v>
      </c>
    </row>
    <row r="1250" spans="2:65" s="14" customFormat="1">
      <c r="B1250" s="182"/>
      <c r="D1250" s="150" t="s">
        <v>182</v>
      </c>
      <c r="E1250" s="183" t="s">
        <v>1</v>
      </c>
      <c r="F1250" s="184" t="s">
        <v>733</v>
      </c>
      <c r="H1250" s="183" t="s">
        <v>1</v>
      </c>
      <c r="I1250" s="185"/>
      <c r="L1250" s="182"/>
      <c r="M1250" s="186"/>
      <c r="T1250" s="187"/>
      <c r="AT1250" s="183" t="s">
        <v>182</v>
      </c>
      <c r="AU1250" s="183" t="s">
        <v>98</v>
      </c>
      <c r="AV1250" s="14" t="s">
        <v>92</v>
      </c>
      <c r="AW1250" s="14" t="s">
        <v>40</v>
      </c>
      <c r="AX1250" s="14" t="s">
        <v>85</v>
      </c>
      <c r="AY1250" s="183" t="s">
        <v>171</v>
      </c>
    </row>
    <row r="1251" spans="2:65" s="12" customFormat="1">
      <c r="B1251" s="154"/>
      <c r="D1251" s="150" t="s">
        <v>182</v>
      </c>
      <c r="E1251" s="155" t="s">
        <v>1</v>
      </c>
      <c r="F1251" s="156" t="s">
        <v>1681</v>
      </c>
      <c r="H1251" s="157">
        <v>68.900000000000006</v>
      </c>
      <c r="I1251" s="158"/>
      <c r="L1251" s="154"/>
      <c r="M1251" s="159"/>
      <c r="T1251" s="160"/>
      <c r="AT1251" s="155" t="s">
        <v>182</v>
      </c>
      <c r="AU1251" s="155" t="s">
        <v>98</v>
      </c>
      <c r="AV1251" s="12" t="s">
        <v>98</v>
      </c>
      <c r="AW1251" s="12" t="s">
        <v>40</v>
      </c>
      <c r="AX1251" s="12" t="s">
        <v>85</v>
      </c>
      <c r="AY1251" s="155" t="s">
        <v>171</v>
      </c>
    </row>
    <row r="1252" spans="2:65" s="13" customFormat="1">
      <c r="B1252" s="172"/>
      <c r="D1252" s="150" t="s">
        <v>182</v>
      </c>
      <c r="E1252" s="173" t="s">
        <v>1</v>
      </c>
      <c r="F1252" s="174" t="s">
        <v>546</v>
      </c>
      <c r="H1252" s="175">
        <v>68.900000000000006</v>
      </c>
      <c r="I1252" s="176"/>
      <c r="L1252" s="172"/>
      <c r="M1252" s="177"/>
      <c r="T1252" s="178"/>
      <c r="AT1252" s="173" t="s">
        <v>182</v>
      </c>
      <c r="AU1252" s="173" t="s">
        <v>98</v>
      </c>
      <c r="AV1252" s="13" t="s">
        <v>178</v>
      </c>
      <c r="AW1252" s="13" t="s">
        <v>40</v>
      </c>
      <c r="AX1252" s="13" t="s">
        <v>92</v>
      </c>
      <c r="AY1252" s="173" t="s">
        <v>171</v>
      </c>
    </row>
    <row r="1253" spans="2:65" s="1" customFormat="1" ht="24.15" customHeight="1">
      <c r="B1253" s="33"/>
      <c r="C1253" s="137" t="s">
        <v>1682</v>
      </c>
      <c r="D1253" s="137" t="s">
        <v>173</v>
      </c>
      <c r="E1253" s="138" t="s">
        <v>1683</v>
      </c>
      <c r="F1253" s="139" t="s">
        <v>1684</v>
      </c>
      <c r="G1253" s="140" t="s">
        <v>382</v>
      </c>
      <c r="H1253" s="141">
        <v>1</v>
      </c>
      <c r="I1253" s="142"/>
      <c r="J1253" s="143">
        <f>ROUND(I1253*H1253,2)</f>
        <v>0</v>
      </c>
      <c r="K1253" s="139" t="s">
        <v>177</v>
      </c>
      <c r="L1253" s="33"/>
      <c r="M1253" s="144" t="s">
        <v>1</v>
      </c>
      <c r="N1253" s="145" t="s">
        <v>50</v>
      </c>
      <c r="P1253" s="146">
        <f>O1253*H1253</f>
        <v>0</v>
      </c>
      <c r="Q1253" s="146">
        <v>0.47094000000000003</v>
      </c>
      <c r="R1253" s="146">
        <f>Q1253*H1253</f>
        <v>0.47094000000000003</v>
      </c>
      <c r="S1253" s="146">
        <v>0</v>
      </c>
      <c r="T1253" s="147">
        <f>S1253*H1253</f>
        <v>0</v>
      </c>
      <c r="AR1253" s="148" t="s">
        <v>178</v>
      </c>
      <c r="AT1253" s="148" t="s">
        <v>173</v>
      </c>
      <c r="AU1253" s="148" t="s">
        <v>98</v>
      </c>
      <c r="AY1253" s="17" t="s">
        <v>171</v>
      </c>
      <c r="BE1253" s="149">
        <f>IF(N1253="základní",J1253,0)</f>
        <v>0</v>
      </c>
      <c r="BF1253" s="149">
        <f>IF(N1253="snížená",J1253,0)</f>
        <v>0</v>
      </c>
      <c r="BG1253" s="149">
        <f>IF(N1253="zákl. přenesená",J1253,0)</f>
        <v>0</v>
      </c>
      <c r="BH1253" s="149">
        <f>IF(N1253="sníž. přenesená",J1253,0)</f>
        <v>0</v>
      </c>
      <c r="BI1253" s="149">
        <f>IF(N1253="nulová",J1253,0)</f>
        <v>0</v>
      </c>
      <c r="BJ1253" s="17" t="s">
        <v>92</v>
      </c>
      <c r="BK1253" s="149">
        <f>ROUND(I1253*H1253,2)</f>
        <v>0</v>
      </c>
      <c r="BL1253" s="17" t="s">
        <v>178</v>
      </c>
      <c r="BM1253" s="148" t="s">
        <v>1685</v>
      </c>
    </row>
    <row r="1254" spans="2:65" s="1" customFormat="1" ht="19.2">
      <c r="B1254" s="33"/>
      <c r="D1254" s="150" t="s">
        <v>180</v>
      </c>
      <c r="F1254" s="151" t="s">
        <v>1686</v>
      </c>
      <c r="I1254" s="152"/>
      <c r="L1254" s="33"/>
      <c r="M1254" s="153"/>
      <c r="T1254" s="57"/>
      <c r="AT1254" s="17" t="s">
        <v>180</v>
      </c>
      <c r="AU1254" s="17" t="s">
        <v>98</v>
      </c>
    </row>
    <row r="1255" spans="2:65" s="14" customFormat="1">
      <c r="B1255" s="182"/>
      <c r="D1255" s="150" t="s">
        <v>182</v>
      </c>
      <c r="E1255" s="183" t="s">
        <v>1</v>
      </c>
      <c r="F1255" s="184" t="s">
        <v>733</v>
      </c>
      <c r="H1255" s="183" t="s">
        <v>1</v>
      </c>
      <c r="I1255" s="185"/>
      <c r="L1255" s="182"/>
      <c r="M1255" s="186"/>
      <c r="T1255" s="187"/>
      <c r="AT1255" s="183" t="s">
        <v>182</v>
      </c>
      <c r="AU1255" s="183" t="s">
        <v>98</v>
      </c>
      <c r="AV1255" s="14" t="s">
        <v>92</v>
      </c>
      <c r="AW1255" s="14" t="s">
        <v>40</v>
      </c>
      <c r="AX1255" s="14" t="s">
        <v>85</v>
      </c>
      <c r="AY1255" s="183" t="s">
        <v>171</v>
      </c>
    </row>
    <row r="1256" spans="2:65" s="12" customFormat="1">
      <c r="B1256" s="154"/>
      <c r="D1256" s="150" t="s">
        <v>182</v>
      </c>
      <c r="E1256" s="155" t="s">
        <v>1</v>
      </c>
      <c r="F1256" s="156" t="s">
        <v>1687</v>
      </c>
      <c r="H1256" s="157">
        <v>1</v>
      </c>
      <c r="I1256" s="158"/>
      <c r="L1256" s="154"/>
      <c r="M1256" s="159"/>
      <c r="T1256" s="160"/>
      <c r="AT1256" s="155" t="s">
        <v>182</v>
      </c>
      <c r="AU1256" s="155" t="s">
        <v>98</v>
      </c>
      <c r="AV1256" s="12" t="s">
        <v>98</v>
      </c>
      <c r="AW1256" s="12" t="s">
        <v>40</v>
      </c>
      <c r="AX1256" s="12" t="s">
        <v>85</v>
      </c>
      <c r="AY1256" s="155" t="s">
        <v>171</v>
      </c>
    </row>
    <row r="1257" spans="2:65" s="13" customFormat="1">
      <c r="B1257" s="172"/>
      <c r="D1257" s="150" t="s">
        <v>182</v>
      </c>
      <c r="E1257" s="173" t="s">
        <v>1</v>
      </c>
      <c r="F1257" s="174" t="s">
        <v>546</v>
      </c>
      <c r="H1257" s="175">
        <v>1</v>
      </c>
      <c r="I1257" s="176"/>
      <c r="L1257" s="172"/>
      <c r="M1257" s="177"/>
      <c r="T1257" s="178"/>
      <c r="AT1257" s="173" t="s">
        <v>182</v>
      </c>
      <c r="AU1257" s="173" t="s">
        <v>98</v>
      </c>
      <c r="AV1257" s="13" t="s">
        <v>178</v>
      </c>
      <c r="AW1257" s="13" t="s">
        <v>40</v>
      </c>
      <c r="AX1257" s="13" t="s">
        <v>92</v>
      </c>
      <c r="AY1257" s="173" t="s">
        <v>171</v>
      </c>
    </row>
    <row r="1258" spans="2:65" s="1" customFormat="1" ht="24.15" customHeight="1">
      <c r="B1258" s="33"/>
      <c r="C1258" s="137" t="s">
        <v>1688</v>
      </c>
      <c r="D1258" s="137" t="s">
        <v>173</v>
      </c>
      <c r="E1258" s="138" t="s">
        <v>1689</v>
      </c>
      <c r="F1258" s="139" t="s">
        <v>1690</v>
      </c>
      <c r="G1258" s="140" t="s">
        <v>382</v>
      </c>
      <c r="H1258" s="141">
        <v>7</v>
      </c>
      <c r="I1258" s="142"/>
      <c r="J1258" s="143">
        <f>ROUND(I1258*H1258,2)</f>
        <v>0</v>
      </c>
      <c r="K1258" s="139" t="s">
        <v>177</v>
      </c>
      <c r="L1258" s="33"/>
      <c r="M1258" s="144" t="s">
        <v>1</v>
      </c>
      <c r="N1258" s="145" t="s">
        <v>50</v>
      </c>
      <c r="P1258" s="146">
        <f>O1258*H1258</f>
        <v>0</v>
      </c>
      <c r="Q1258" s="146">
        <v>0.41488999999999998</v>
      </c>
      <c r="R1258" s="146">
        <f>Q1258*H1258</f>
        <v>2.9042300000000001</v>
      </c>
      <c r="S1258" s="146">
        <v>0</v>
      </c>
      <c r="T1258" s="147">
        <f>S1258*H1258</f>
        <v>0</v>
      </c>
      <c r="AR1258" s="148" t="s">
        <v>178</v>
      </c>
      <c r="AT1258" s="148" t="s">
        <v>173</v>
      </c>
      <c r="AU1258" s="148" t="s">
        <v>98</v>
      </c>
      <c r="AY1258" s="17" t="s">
        <v>171</v>
      </c>
      <c r="BE1258" s="149">
        <f>IF(N1258="základní",J1258,0)</f>
        <v>0</v>
      </c>
      <c r="BF1258" s="149">
        <f>IF(N1258="snížená",J1258,0)</f>
        <v>0</v>
      </c>
      <c r="BG1258" s="149">
        <f>IF(N1258="zákl. přenesená",J1258,0)</f>
        <v>0</v>
      </c>
      <c r="BH1258" s="149">
        <f>IF(N1258="sníž. přenesená",J1258,0)</f>
        <v>0</v>
      </c>
      <c r="BI1258" s="149">
        <f>IF(N1258="nulová",J1258,0)</f>
        <v>0</v>
      </c>
      <c r="BJ1258" s="17" t="s">
        <v>92</v>
      </c>
      <c r="BK1258" s="149">
        <f>ROUND(I1258*H1258,2)</f>
        <v>0</v>
      </c>
      <c r="BL1258" s="17" t="s">
        <v>178</v>
      </c>
      <c r="BM1258" s="148" t="s">
        <v>1691</v>
      </c>
    </row>
    <row r="1259" spans="2:65" s="1" customFormat="1" ht="19.2">
      <c r="B1259" s="33"/>
      <c r="D1259" s="150" t="s">
        <v>180</v>
      </c>
      <c r="F1259" s="151" t="s">
        <v>1692</v>
      </c>
      <c r="I1259" s="152"/>
      <c r="L1259" s="33"/>
      <c r="M1259" s="153"/>
      <c r="T1259" s="57"/>
      <c r="AT1259" s="17" t="s">
        <v>180</v>
      </c>
      <c r="AU1259" s="17" t="s">
        <v>98</v>
      </c>
    </row>
    <row r="1260" spans="2:65" s="14" customFormat="1">
      <c r="B1260" s="182"/>
      <c r="D1260" s="150" t="s">
        <v>182</v>
      </c>
      <c r="E1260" s="183" t="s">
        <v>1</v>
      </c>
      <c r="F1260" s="184" t="s">
        <v>1693</v>
      </c>
      <c r="H1260" s="183" t="s">
        <v>1</v>
      </c>
      <c r="I1260" s="185"/>
      <c r="L1260" s="182"/>
      <c r="M1260" s="186"/>
      <c r="T1260" s="187"/>
      <c r="AT1260" s="183" t="s">
        <v>182</v>
      </c>
      <c r="AU1260" s="183" t="s">
        <v>98</v>
      </c>
      <c r="AV1260" s="14" t="s">
        <v>92</v>
      </c>
      <c r="AW1260" s="14" t="s">
        <v>40</v>
      </c>
      <c r="AX1260" s="14" t="s">
        <v>85</v>
      </c>
      <c r="AY1260" s="183" t="s">
        <v>171</v>
      </c>
    </row>
    <row r="1261" spans="2:65" s="12" customFormat="1">
      <c r="B1261" s="154"/>
      <c r="D1261" s="150" t="s">
        <v>182</v>
      </c>
      <c r="E1261" s="155" t="s">
        <v>1</v>
      </c>
      <c r="F1261" s="156" t="s">
        <v>1694</v>
      </c>
      <c r="H1261" s="157">
        <v>7</v>
      </c>
      <c r="I1261" s="158"/>
      <c r="L1261" s="154"/>
      <c r="M1261" s="159"/>
      <c r="T1261" s="160"/>
      <c r="AT1261" s="155" t="s">
        <v>182</v>
      </c>
      <c r="AU1261" s="155" t="s">
        <v>98</v>
      </c>
      <c r="AV1261" s="12" t="s">
        <v>98</v>
      </c>
      <c r="AW1261" s="12" t="s">
        <v>40</v>
      </c>
      <c r="AX1261" s="12" t="s">
        <v>85</v>
      </c>
      <c r="AY1261" s="155" t="s">
        <v>171</v>
      </c>
    </row>
    <row r="1262" spans="2:65" s="13" customFormat="1">
      <c r="B1262" s="172"/>
      <c r="D1262" s="150" t="s">
        <v>182</v>
      </c>
      <c r="E1262" s="173" t="s">
        <v>1</v>
      </c>
      <c r="F1262" s="174" t="s">
        <v>546</v>
      </c>
      <c r="H1262" s="175">
        <v>7</v>
      </c>
      <c r="I1262" s="176"/>
      <c r="L1262" s="172"/>
      <c r="M1262" s="177"/>
      <c r="T1262" s="178"/>
      <c r="AT1262" s="173" t="s">
        <v>182</v>
      </c>
      <c r="AU1262" s="173" t="s">
        <v>98</v>
      </c>
      <c r="AV1262" s="13" t="s">
        <v>178</v>
      </c>
      <c r="AW1262" s="13" t="s">
        <v>40</v>
      </c>
      <c r="AX1262" s="13" t="s">
        <v>92</v>
      </c>
      <c r="AY1262" s="173" t="s">
        <v>171</v>
      </c>
    </row>
    <row r="1263" spans="2:65" s="1" customFormat="1" ht="21.75" customHeight="1">
      <c r="B1263" s="33"/>
      <c r="C1263" s="162" t="s">
        <v>1695</v>
      </c>
      <c r="D1263" s="162" t="s">
        <v>250</v>
      </c>
      <c r="E1263" s="163" t="s">
        <v>1696</v>
      </c>
      <c r="F1263" s="164" t="s">
        <v>1697</v>
      </c>
      <c r="G1263" s="165" t="s">
        <v>382</v>
      </c>
      <c r="H1263" s="166">
        <v>7</v>
      </c>
      <c r="I1263" s="167"/>
      <c r="J1263" s="168">
        <f>ROUND(I1263*H1263,2)</f>
        <v>0</v>
      </c>
      <c r="K1263" s="164" t="s">
        <v>177</v>
      </c>
      <c r="L1263" s="169"/>
      <c r="M1263" s="170" t="s">
        <v>1</v>
      </c>
      <c r="N1263" s="171" t="s">
        <v>50</v>
      </c>
      <c r="P1263" s="146">
        <f>O1263*H1263</f>
        <v>0</v>
      </c>
      <c r="Q1263" s="146">
        <v>1.6</v>
      </c>
      <c r="R1263" s="146">
        <f>Q1263*H1263</f>
        <v>11.200000000000001</v>
      </c>
      <c r="S1263" s="146">
        <v>0</v>
      </c>
      <c r="T1263" s="147">
        <f>S1263*H1263</f>
        <v>0</v>
      </c>
      <c r="AR1263" s="148" t="s">
        <v>219</v>
      </c>
      <c r="AT1263" s="148" t="s">
        <v>250</v>
      </c>
      <c r="AU1263" s="148" t="s">
        <v>98</v>
      </c>
      <c r="AY1263" s="17" t="s">
        <v>171</v>
      </c>
      <c r="BE1263" s="149">
        <f>IF(N1263="základní",J1263,0)</f>
        <v>0</v>
      </c>
      <c r="BF1263" s="149">
        <f>IF(N1263="snížená",J1263,0)</f>
        <v>0</v>
      </c>
      <c r="BG1263" s="149">
        <f>IF(N1263="zákl. přenesená",J1263,0)</f>
        <v>0</v>
      </c>
      <c r="BH1263" s="149">
        <f>IF(N1263="sníž. přenesená",J1263,0)</f>
        <v>0</v>
      </c>
      <c r="BI1263" s="149">
        <f>IF(N1263="nulová",J1263,0)</f>
        <v>0</v>
      </c>
      <c r="BJ1263" s="17" t="s">
        <v>92</v>
      </c>
      <c r="BK1263" s="149">
        <f>ROUND(I1263*H1263,2)</f>
        <v>0</v>
      </c>
      <c r="BL1263" s="17" t="s">
        <v>178</v>
      </c>
      <c r="BM1263" s="148" t="s">
        <v>1698</v>
      </c>
    </row>
    <row r="1264" spans="2:65" s="1" customFormat="1">
      <c r="B1264" s="33"/>
      <c r="D1264" s="150" t="s">
        <v>180</v>
      </c>
      <c r="F1264" s="151" t="s">
        <v>1697</v>
      </c>
      <c r="I1264" s="152"/>
      <c r="L1264" s="33"/>
      <c r="M1264" s="153"/>
      <c r="T1264" s="57"/>
      <c r="AT1264" s="17" t="s">
        <v>180</v>
      </c>
      <c r="AU1264" s="17" t="s">
        <v>98</v>
      </c>
    </row>
    <row r="1265" spans="2:65" s="14" customFormat="1">
      <c r="B1265" s="182"/>
      <c r="D1265" s="150" t="s">
        <v>182</v>
      </c>
      <c r="E1265" s="183" t="s">
        <v>1</v>
      </c>
      <c r="F1265" s="184" t="s">
        <v>1693</v>
      </c>
      <c r="H1265" s="183" t="s">
        <v>1</v>
      </c>
      <c r="I1265" s="185"/>
      <c r="L1265" s="182"/>
      <c r="M1265" s="186"/>
      <c r="T1265" s="187"/>
      <c r="AT1265" s="183" t="s">
        <v>182</v>
      </c>
      <c r="AU1265" s="183" t="s">
        <v>98</v>
      </c>
      <c r="AV1265" s="14" t="s">
        <v>92</v>
      </c>
      <c r="AW1265" s="14" t="s">
        <v>40</v>
      </c>
      <c r="AX1265" s="14" t="s">
        <v>85</v>
      </c>
      <c r="AY1265" s="183" t="s">
        <v>171</v>
      </c>
    </row>
    <row r="1266" spans="2:65" s="12" customFormat="1">
      <c r="B1266" s="154"/>
      <c r="D1266" s="150" t="s">
        <v>182</v>
      </c>
      <c r="E1266" s="155" t="s">
        <v>1</v>
      </c>
      <c r="F1266" s="156" t="s">
        <v>1694</v>
      </c>
      <c r="H1266" s="157">
        <v>7</v>
      </c>
      <c r="I1266" s="158"/>
      <c r="L1266" s="154"/>
      <c r="M1266" s="159"/>
      <c r="T1266" s="160"/>
      <c r="AT1266" s="155" t="s">
        <v>182</v>
      </c>
      <c r="AU1266" s="155" t="s">
        <v>98</v>
      </c>
      <c r="AV1266" s="12" t="s">
        <v>98</v>
      </c>
      <c r="AW1266" s="12" t="s">
        <v>40</v>
      </c>
      <c r="AX1266" s="12" t="s">
        <v>85</v>
      </c>
      <c r="AY1266" s="155" t="s">
        <v>171</v>
      </c>
    </row>
    <row r="1267" spans="2:65" s="13" customFormat="1">
      <c r="B1267" s="172"/>
      <c r="D1267" s="150" t="s">
        <v>182</v>
      </c>
      <c r="E1267" s="173" t="s">
        <v>1</v>
      </c>
      <c r="F1267" s="174" t="s">
        <v>546</v>
      </c>
      <c r="H1267" s="175">
        <v>7</v>
      </c>
      <c r="I1267" s="176"/>
      <c r="L1267" s="172"/>
      <c r="M1267" s="177"/>
      <c r="T1267" s="178"/>
      <c r="AT1267" s="173" t="s">
        <v>182</v>
      </c>
      <c r="AU1267" s="173" t="s">
        <v>98</v>
      </c>
      <c r="AV1267" s="13" t="s">
        <v>178</v>
      </c>
      <c r="AW1267" s="13" t="s">
        <v>40</v>
      </c>
      <c r="AX1267" s="13" t="s">
        <v>92</v>
      </c>
      <c r="AY1267" s="173" t="s">
        <v>171</v>
      </c>
    </row>
    <row r="1268" spans="2:65" s="1" customFormat="1" ht="24.15" customHeight="1">
      <c r="B1268" s="33"/>
      <c r="C1268" s="162" t="s">
        <v>1699</v>
      </c>
      <c r="D1268" s="162" t="s">
        <v>250</v>
      </c>
      <c r="E1268" s="163" t="s">
        <v>1700</v>
      </c>
      <c r="F1268" s="164" t="s">
        <v>1701</v>
      </c>
      <c r="G1268" s="165" t="s">
        <v>382</v>
      </c>
      <c r="H1268" s="166">
        <v>17</v>
      </c>
      <c r="I1268" s="167"/>
      <c r="J1268" s="168">
        <f>ROUND(I1268*H1268,2)</f>
        <v>0</v>
      </c>
      <c r="K1268" s="164" t="s">
        <v>177</v>
      </c>
      <c r="L1268" s="169"/>
      <c r="M1268" s="170" t="s">
        <v>1</v>
      </c>
      <c r="N1268" s="171" t="s">
        <v>50</v>
      </c>
      <c r="P1268" s="146">
        <f>O1268*H1268</f>
        <v>0</v>
      </c>
      <c r="Q1268" s="146">
        <v>2E-3</v>
      </c>
      <c r="R1268" s="146">
        <f>Q1268*H1268</f>
        <v>3.4000000000000002E-2</v>
      </c>
      <c r="S1268" s="146">
        <v>0</v>
      </c>
      <c r="T1268" s="147">
        <f>S1268*H1268</f>
        <v>0</v>
      </c>
      <c r="AR1268" s="148" t="s">
        <v>219</v>
      </c>
      <c r="AT1268" s="148" t="s">
        <v>250</v>
      </c>
      <c r="AU1268" s="148" t="s">
        <v>98</v>
      </c>
      <c r="AY1268" s="17" t="s">
        <v>171</v>
      </c>
      <c r="BE1268" s="149">
        <f>IF(N1268="základní",J1268,0)</f>
        <v>0</v>
      </c>
      <c r="BF1268" s="149">
        <f>IF(N1268="snížená",J1268,0)</f>
        <v>0</v>
      </c>
      <c r="BG1268" s="149">
        <f>IF(N1268="zákl. přenesená",J1268,0)</f>
        <v>0</v>
      </c>
      <c r="BH1268" s="149">
        <f>IF(N1268="sníž. přenesená",J1268,0)</f>
        <v>0</v>
      </c>
      <c r="BI1268" s="149">
        <f>IF(N1268="nulová",J1268,0)</f>
        <v>0</v>
      </c>
      <c r="BJ1268" s="17" t="s">
        <v>92</v>
      </c>
      <c r="BK1268" s="149">
        <f>ROUND(I1268*H1268,2)</f>
        <v>0</v>
      </c>
      <c r="BL1268" s="17" t="s">
        <v>178</v>
      </c>
      <c r="BM1268" s="148" t="s">
        <v>1702</v>
      </c>
    </row>
    <row r="1269" spans="2:65" s="1" customFormat="1">
      <c r="B1269" s="33"/>
      <c r="D1269" s="150" t="s">
        <v>180</v>
      </c>
      <c r="F1269" s="151" t="s">
        <v>1701</v>
      </c>
      <c r="I1269" s="152"/>
      <c r="L1269" s="33"/>
      <c r="M1269" s="153"/>
      <c r="T1269" s="57"/>
      <c r="AT1269" s="17" t="s">
        <v>180</v>
      </c>
      <c r="AU1269" s="17" t="s">
        <v>98</v>
      </c>
    </row>
    <row r="1270" spans="2:65" s="12" customFormat="1">
      <c r="B1270" s="154"/>
      <c r="D1270" s="150" t="s">
        <v>182</v>
      </c>
      <c r="E1270" s="155" t="s">
        <v>1</v>
      </c>
      <c r="F1270" s="156" t="s">
        <v>1703</v>
      </c>
      <c r="H1270" s="157">
        <v>17</v>
      </c>
      <c r="I1270" s="158"/>
      <c r="L1270" s="154"/>
      <c r="M1270" s="159"/>
      <c r="T1270" s="160"/>
      <c r="AT1270" s="155" t="s">
        <v>182</v>
      </c>
      <c r="AU1270" s="155" t="s">
        <v>98</v>
      </c>
      <c r="AV1270" s="12" t="s">
        <v>98</v>
      </c>
      <c r="AW1270" s="12" t="s">
        <v>40</v>
      </c>
      <c r="AX1270" s="12" t="s">
        <v>85</v>
      </c>
      <c r="AY1270" s="155" t="s">
        <v>171</v>
      </c>
    </row>
    <row r="1271" spans="2:65" s="13" customFormat="1">
      <c r="B1271" s="172"/>
      <c r="D1271" s="150" t="s">
        <v>182</v>
      </c>
      <c r="E1271" s="173" t="s">
        <v>1</v>
      </c>
      <c r="F1271" s="174" t="s">
        <v>546</v>
      </c>
      <c r="H1271" s="175">
        <v>17</v>
      </c>
      <c r="I1271" s="176"/>
      <c r="L1271" s="172"/>
      <c r="M1271" s="177"/>
      <c r="T1271" s="178"/>
      <c r="AT1271" s="173" t="s">
        <v>182</v>
      </c>
      <c r="AU1271" s="173" t="s">
        <v>98</v>
      </c>
      <c r="AV1271" s="13" t="s">
        <v>178</v>
      </c>
      <c r="AW1271" s="13" t="s">
        <v>40</v>
      </c>
      <c r="AX1271" s="13" t="s">
        <v>92</v>
      </c>
      <c r="AY1271" s="173" t="s">
        <v>171</v>
      </c>
    </row>
    <row r="1272" spans="2:65" s="1" customFormat="1" ht="24.15" customHeight="1">
      <c r="B1272" s="33"/>
      <c r="C1272" s="137" t="s">
        <v>1704</v>
      </c>
      <c r="D1272" s="137" t="s">
        <v>173</v>
      </c>
      <c r="E1272" s="138" t="s">
        <v>1705</v>
      </c>
      <c r="F1272" s="139" t="s">
        <v>1706</v>
      </c>
      <c r="G1272" s="140" t="s">
        <v>382</v>
      </c>
      <c r="H1272" s="141">
        <v>2</v>
      </c>
      <c r="I1272" s="142"/>
      <c r="J1272" s="143">
        <f>ROUND(I1272*H1272,2)</f>
        <v>0</v>
      </c>
      <c r="K1272" s="139" t="s">
        <v>177</v>
      </c>
      <c r="L1272" s="33"/>
      <c r="M1272" s="144" t="s">
        <v>1</v>
      </c>
      <c r="N1272" s="145" t="s">
        <v>50</v>
      </c>
      <c r="P1272" s="146">
        <f>O1272*H1272</f>
        <v>0</v>
      </c>
      <c r="Q1272" s="146">
        <v>0.41488999999999998</v>
      </c>
      <c r="R1272" s="146">
        <f>Q1272*H1272</f>
        <v>0.82977999999999996</v>
      </c>
      <c r="S1272" s="146">
        <v>0</v>
      </c>
      <c r="T1272" s="147">
        <f>S1272*H1272</f>
        <v>0</v>
      </c>
      <c r="AR1272" s="148" t="s">
        <v>178</v>
      </c>
      <c r="AT1272" s="148" t="s">
        <v>173</v>
      </c>
      <c r="AU1272" s="148" t="s">
        <v>98</v>
      </c>
      <c r="AY1272" s="17" t="s">
        <v>171</v>
      </c>
      <c r="BE1272" s="149">
        <f>IF(N1272="základní",J1272,0)</f>
        <v>0</v>
      </c>
      <c r="BF1272" s="149">
        <f>IF(N1272="snížená",J1272,0)</f>
        <v>0</v>
      </c>
      <c r="BG1272" s="149">
        <f>IF(N1272="zákl. přenesená",J1272,0)</f>
        <v>0</v>
      </c>
      <c r="BH1272" s="149">
        <f>IF(N1272="sníž. přenesená",J1272,0)</f>
        <v>0</v>
      </c>
      <c r="BI1272" s="149">
        <f>IF(N1272="nulová",J1272,0)</f>
        <v>0</v>
      </c>
      <c r="BJ1272" s="17" t="s">
        <v>92</v>
      </c>
      <c r="BK1272" s="149">
        <f>ROUND(I1272*H1272,2)</f>
        <v>0</v>
      </c>
      <c r="BL1272" s="17" t="s">
        <v>178</v>
      </c>
      <c r="BM1272" s="148" t="s">
        <v>1707</v>
      </c>
    </row>
    <row r="1273" spans="2:65" s="1" customFormat="1" ht="19.2">
      <c r="B1273" s="33"/>
      <c r="D1273" s="150" t="s">
        <v>180</v>
      </c>
      <c r="F1273" s="151" t="s">
        <v>1708</v>
      </c>
      <c r="I1273" s="152"/>
      <c r="L1273" s="33"/>
      <c r="M1273" s="153"/>
      <c r="T1273" s="57"/>
      <c r="AT1273" s="17" t="s">
        <v>180</v>
      </c>
      <c r="AU1273" s="17" t="s">
        <v>98</v>
      </c>
    </row>
    <row r="1274" spans="2:65" s="14" customFormat="1">
      <c r="B1274" s="182"/>
      <c r="D1274" s="150" t="s">
        <v>182</v>
      </c>
      <c r="E1274" s="183" t="s">
        <v>1</v>
      </c>
      <c r="F1274" s="184" t="s">
        <v>1693</v>
      </c>
      <c r="H1274" s="183" t="s">
        <v>1</v>
      </c>
      <c r="I1274" s="185"/>
      <c r="L1274" s="182"/>
      <c r="M1274" s="186"/>
      <c r="T1274" s="187"/>
      <c r="AT1274" s="183" t="s">
        <v>182</v>
      </c>
      <c r="AU1274" s="183" t="s">
        <v>98</v>
      </c>
      <c r="AV1274" s="14" t="s">
        <v>92</v>
      </c>
      <c r="AW1274" s="14" t="s">
        <v>40</v>
      </c>
      <c r="AX1274" s="14" t="s">
        <v>85</v>
      </c>
      <c r="AY1274" s="183" t="s">
        <v>171</v>
      </c>
    </row>
    <row r="1275" spans="2:65" s="12" customFormat="1">
      <c r="B1275" s="154"/>
      <c r="D1275" s="150" t="s">
        <v>182</v>
      </c>
      <c r="E1275" s="155" t="s">
        <v>1</v>
      </c>
      <c r="F1275" s="156" t="s">
        <v>1330</v>
      </c>
      <c r="H1275" s="157">
        <v>2</v>
      </c>
      <c r="I1275" s="158"/>
      <c r="L1275" s="154"/>
      <c r="M1275" s="159"/>
      <c r="T1275" s="160"/>
      <c r="AT1275" s="155" t="s">
        <v>182</v>
      </c>
      <c r="AU1275" s="155" t="s">
        <v>98</v>
      </c>
      <c r="AV1275" s="12" t="s">
        <v>98</v>
      </c>
      <c r="AW1275" s="12" t="s">
        <v>40</v>
      </c>
      <c r="AX1275" s="12" t="s">
        <v>85</v>
      </c>
      <c r="AY1275" s="155" t="s">
        <v>171</v>
      </c>
    </row>
    <row r="1276" spans="2:65" s="13" customFormat="1">
      <c r="B1276" s="172"/>
      <c r="D1276" s="150" t="s">
        <v>182</v>
      </c>
      <c r="E1276" s="173" t="s">
        <v>1</v>
      </c>
      <c r="F1276" s="174" t="s">
        <v>546</v>
      </c>
      <c r="H1276" s="175">
        <v>2</v>
      </c>
      <c r="I1276" s="176"/>
      <c r="L1276" s="172"/>
      <c r="M1276" s="177"/>
      <c r="T1276" s="178"/>
      <c r="AT1276" s="173" t="s">
        <v>182</v>
      </c>
      <c r="AU1276" s="173" t="s">
        <v>98</v>
      </c>
      <c r="AV1276" s="13" t="s">
        <v>178</v>
      </c>
      <c r="AW1276" s="13" t="s">
        <v>40</v>
      </c>
      <c r="AX1276" s="13" t="s">
        <v>92</v>
      </c>
      <c r="AY1276" s="173" t="s">
        <v>171</v>
      </c>
    </row>
    <row r="1277" spans="2:65" s="1" customFormat="1" ht="21.75" customHeight="1">
      <c r="B1277" s="33"/>
      <c r="C1277" s="162" t="s">
        <v>1709</v>
      </c>
      <c r="D1277" s="162" t="s">
        <v>250</v>
      </c>
      <c r="E1277" s="163" t="s">
        <v>1710</v>
      </c>
      <c r="F1277" s="164" t="s">
        <v>1711</v>
      </c>
      <c r="G1277" s="165" t="s">
        <v>382</v>
      </c>
      <c r="H1277" s="166">
        <v>2</v>
      </c>
      <c r="I1277" s="167"/>
      <c r="J1277" s="168">
        <f>ROUND(I1277*H1277,2)</f>
        <v>0</v>
      </c>
      <c r="K1277" s="164" t="s">
        <v>177</v>
      </c>
      <c r="L1277" s="169"/>
      <c r="M1277" s="170" t="s">
        <v>1</v>
      </c>
      <c r="N1277" s="171" t="s">
        <v>50</v>
      </c>
      <c r="P1277" s="146">
        <f>O1277*H1277</f>
        <v>0</v>
      </c>
      <c r="Q1277" s="146">
        <v>1.87</v>
      </c>
      <c r="R1277" s="146">
        <f>Q1277*H1277</f>
        <v>3.74</v>
      </c>
      <c r="S1277" s="146">
        <v>0</v>
      </c>
      <c r="T1277" s="147">
        <f>S1277*H1277</f>
        <v>0</v>
      </c>
      <c r="AR1277" s="148" t="s">
        <v>219</v>
      </c>
      <c r="AT1277" s="148" t="s">
        <v>250</v>
      </c>
      <c r="AU1277" s="148" t="s">
        <v>98</v>
      </c>
      <c r="AY1277" s="17" t="s">
        <v>171</v>
      </c>
      <c r="BE1277" s="149">
        <f>IF(N1277="základní",J1277,0)</f>
        <v>0</v>
      </c>
      <c r="BF1277" s="149">
        <f>IF(N1277="snížená",J1277,0)</f>
        <v>0</v>
      </c>
      <c r="BG1277" s="149">
        <f>IF(N1277="zákl. přenesená",J1277,0)</f>
        <v>0</v>
      </c>
      <c r="BH1277" s="149">
        <f>IF(N1277="sníž. přenesená",J1277,0)</f>
        <v>0</v>
      </c>
      <c r="BI1277" s="149">
        <f>IF(N1277="nulová",J1277,0)</f>
        <v>0</v>
      </c>
      <c r="BJ1277" s="17" t="s">
        <v>92</v>
      </c>
      <c r="BK1277" s="149">
        <f>ROUND(I1277*H1277,2)</f>
        <v>0</v>
      </c>
      <c r="BL1277" s="17" t="s">
        <v>178</v>
      </c>
      <c r="BM1277" s="148" t="s">
        <v>1712</v>
      </c>
    </row>
    <row r="1278" spans="2:65" s="1" customFormat="1">
      <c r="B1278" s="33"/>
      <c r="D1278" s="150" t="s">
        <v>180</v>
      </c>
      <c r="F1278" s="151" t="s">
        <v>1711</v>
      </c>
      <c r="I1278" s="152"/>
      <c r="L1278" s="33"/>
      <c r="M1278" s="153"/>
      <c r="T1278" s="57"/>
      <c r="AT1278" s="17" t="s">
        <v>180</v>
      </c>
      <c r="AU1278" s="17" t="s">
        <v>98</v>
      </c>
    </row>
    <row r="1279" spans="2:65" s="14" customFormat="1">
      <c r="B1279" s="182"/>
      <c r="D1279" s="150" t="s">
        <v>182</v>
      </c>
      <c r="E1279" s="183" t="s">
        <v>1</v>
      </c>
      <c r="F1279" s="184" t="s">
        <v>1693</v>
      </c>
      <c r="H1279" s="183" t="s">
        <v>1</v>
      </c>
      <c r="I1279" s="185"/>
      <c r="L1279" s="182"/>
      <c r="M1279" s="186"/>
      <c r="T1279" s="187"/>
      <c r="AT1279" s="183" t="s">
        <v>182</v>
      </c>
      <c r="AU1279" s="183" t="s">
        <v>98</v>
      </c>
      <c r="AV1279" s="14" t="s">
        <v>92</v>
      </c>
      <c r="AW1279" s="14" t="s">
        <v>40</v>
      </c>
      <c r="AX1279" s="14" t="s">
        <v>85</v>
      </c>
      <c r="AY1279" s="183" t="s">
        <v>171</v>
      </c>
    </row>
    <row r="1280" spans="2:65" s="12" customFormat="1">
      <c r="B1280" s="154"/>
      <c r="D1280" s="150" t="s">
        <v>182</v>
      </c>
      <c r="E1280" s="155" t="s">
        <v>1</v>
      </c>
      <c r="F1280" s="156" t="s">
        <v>1330</v>
      </c>
      <c r="H1280" s="157">
        <v>2</v>
      </c>
      <c r="I1280" s="158"/>
      <c r="L1280" s="154"/>
      <c r="M1280" s="159"/>
      <c r="T1280" s="160"/>
      <c r="AT1280" s="155" t="s">
        <v>182</v>
      </c>
      <c r="AU1280" s="155" t="s">
        <v>98</v>
      </c>
      <c r="AV1280" s="12" t="s">
        <v>98</v>
      </c>
      <c r="AW1280" s="12" t="s">
        <v>40</v>
      </c>
      <c r="AX1280" s="12" t="s">
        <v>85</v>
      </c>
      <c r="AY1280" s="155" t="s">
        <v>171</v>
      </c>
    </row>
    <row r="1281" spans="2:65" s="13" customFormat="1">
      <c r="B1281" s="172"/>
      <c r="D1281" s="150" t="s">
        <v>182</v>
      </c>
      <c r="E1281" s="173" t="s">
        <v>1</v>
      </c>
      <c r="F1281" s="174" t="s">
        <v>546</v>
      </c>
      <c r="H1281" s="175">
        <v>2</v>
      </c>
      <c r="I1281" s="176"/>
      <c r="L1281" s="172"/>
      <c r="M1281" s="177"/>
      <c r="T1281" s="178"/>
      <c r="AT1281" s="173" t="s">
        <v>182</v>
      </c>
      <c r="AU1281" s="173" t="s">
        <v>98</v>
      </c>
      <c r="AV1281" s="13" t="s">
        <v>178</v>
      </c>
      <c r="AW1281" s="13" t="s">
        <v>40</v>
      </c>
      <c r="AX1281" s="13" t="s">
        <v>92</v>
      </c>
      <c r="AY1281" s="173" t="s">
        <v>171</v>
      </c>
    </row>
    <row r="1282" spans="2:65" s="1" customFormat="1" ht="24.15" customHeight="1">
      <c r="B1282" s="33"/>
      <c r="C1282" s="162" t="s">
        <v>1713</v>
      </c>
      <c r="D1282" s="162" t="s">
        <v>250</v>
      </c>
      <c r="E1282" s="163" t="s">
        <v>1700</v>
      </c>
      <c r="F1282" s="164" t="s">
        <v>1701</v>
      </c>
      <c r="G1282" s="165" t="s">
        <v>382</v>
      </c>
      <c r="H1282" s="166">
        <v>4</v>
      </c>
      <c r="I1282" s="167"/>
      <c r="J1282" s="168">
        <f>ROUND(I1282*H1282,2)</f>
        <v>0</v>
      </c>
      <c r="K1282" s="164" t="s">
        <v>177</v>
      </c>
      <c r="L1282" s="169"/>
      <c r="M1282" s="170" t="s">
        <v>1</v>
      </c>
      <c r="N1282" s="171" t="s">
        <v>50</v>
      </c>
      <c r="P1282" s="146">
        <f>O1282*H1282</f>
        <v>0</v>
      </c>
      <c r="Q1282" s="146">
        <v>2E-3</v>
      </c>
      <c r="R1282" s="146">
        <f>Q1282*H1282</f>
        <v>8.0000000000000002E-3</v>
      </c>
      <c r="S1282" s="146">
        <v>0</v>
      </c>
      <c r="T1282" s="147">
        <f>S1282*H1282</f>
        <v>0</v>
      </c>
      <c r="AR1282" s="148" t="s">
        <v>219</v>
      </c>
      <c r="AT1282" s="148" t="s">
        <v>250</v>
      </c>
      <c r="AU1282" s="148" t="s">
        <v>98</v>
      </c>
      <c r="AY1282" s="17" t="s">
        <v>171</v>
      </c>
      <c r="BE1282" s="149">
        <f>IF(N1282="základní",J1282,0)</f>
        <v>0</v>
      </c>
      <c r="BF1282" s="149">
        <f>IF(N1282="snížená",J1282,0)</f>
        <v>0</v>
      </c>
      <c r="BG1282" s="149">
        <f>IF(N1282="zákl. přenesená",J1282,0)</f>
        <v>0</v>
      </c>
      <c r="BH1282" s="149">
        <f>IF(N1282="sníž. přenesená",J1282,0)</f>
        <v>0</v>
      </c>
      <c r="BI1282" s="149">
        <f>IF(N1282="nulová",J1282,0)</f>
        <v>0</v>
      </c>
      <c r="BJ1282" s="17" t="s">
        <v>92</v>
      </c>
      <c r="BK1282" s="149">
        <f>ROUND(I1282*H1282,2)</f>
        <v>0</v>
      </c>
      <c r="BL1282" s="17" t="s">
        <v>178</v>
      </c>
      <c r="BM1282" s="148" t="s">
        <v>1714</v>
      </c>
    </row>
    <row r="1283" spans="2:65" s="1" customFormat="1">
      <c r="B1283" s="33"/>
      <c r="D1283" s="150" t="s">
        <v>180</v>
      </c>
      <c r="F1283" s="151" t="s">
        <v>1701</v>
      </c>
      <c r="I1283" s="152"/>
      <c r="L1283" s="33"/>
      <c r="M1283" s="153"/>
      <c r="T1283" s="57"/>
      <c r="AT1283" s="17" t="s">
        <v>180</v>
      </c>
      <c r="AU1283" s="17" t="s">
        <v>98</v>
      </c>
    </row>
    <row r="1284" spans="2:65" s="12" customFormat="1">
      <c r="B1284" s="154"/>
      <c r="D1284" s="150" t="s">
        <v>182</v>
      </c>
      <c r="E1284" s="155" t="s">
        <v>1</v>
      </c>
      <c r="F1284" s="156" t="s">
        <v>1715</v>
      </c>
      <c r="H1284" s="157">
        <v>4</v>
      </c>
      <c r="I1284" s="158"/>
      <c r="L1284" s="154"/>
      <c r="M1284" s="159"/>
      <c r="T1284" s="160"/>
      <c r="AT1284" s="155" t="s">
        <v>182</v>
      </c>
      <c r="AU1284" s="155" t="s">
        <v>98</v>
      </c>
      <c r="AV1284" s="12" t="s">
        <v>98</v>
      </c>
      <c r="AW1284" s="12" t="s">
        <v>40</v>
      </c>
      <c r="AX1284" s="12" t="s">
        <v>85</v>
      </c>
      <c r="AY1284" s="155" t="s">
        <v>171</v>
      </c>
    </row>
    <row r="1285" spans="2:65" s="13" customFormat="1">
      <c r="B1285" s="172"/>
      <c r="D1285" s="150" t="s">
        <v>182</v>
      </c>
      <c r="E1285" s="173" t="s">
        <v>1</v>
      </c>
      <c r="F1285" s="174" t="s">
        <v>546</v>
      </c>
      <c r="H1285" s="175">
        <v>4</v>
      </c>
      <c r="I1285" s="176"/>
      <c r="L1285" s="172"/>
      <c r="M1285" s="177"/>
      <c r="T1285" s="178"/>
      <c r="AT1285" s="173" t="s">
        <v>182</v>
      </c>
      <c r="AU1285" s="173" t="s">
        <v>98</v>
      </c>
      <c r="AV1285" s="13" t="s">
        <v>178</v>
      </c>
      <c r="AW1285" s="13" t="s">
        <v>40</v>
      </c>
      <c r="AX1285" s="13" t="s">
        <v>92</v>
      </c>
      <c r="AY1285" s="173" t="s">
        <v>171</v>
      </c>
    </row>
    <row r="1286" spans="2:65" s="1" customFormat="1" ht="24.15" customHeight="1">
      <c r="B1286" s="33"/>
      <c r="C1286" s="137" t="s">
        <v>1716</v>
      </c>
      <c r="D1286" s="137" t="s">
        <v>173</v>
      </c>
      <c r="E1286" s="138" t="s">
        <v>1717</v>
      </c>
      <c r="F1286" s="139" t="s">
        <v>1718</v>
      </c>
      <c r="G1286" s="140" t="s">
        <v>382</v>
      </c>
      <c r="H1286" s="141">
        <v>4</v>
      </c>
      <c r="I1286" s="142"/>
      <c r="J1286" s="143">
        <f>ROUND(I1286*H1286,2)</f>
        <v>0</v>
      </c>
      <c r="K1286" s="139" t="s">
        <v>177</v>
      </c>
      <c r="L1286" s="33"/>
      <c r="M1286" s="144" t="s">
        <v>1</v>
      </c>
      <c r="N1286" s="145" t="s">
        <v>50</v>
      </c>
      <c r="P1286" s="146">
        <f>O1286*H1286</f>
        <v>0</v>
      </c>
      <c r="Q1286" s="146">
        <v>9.8899999999999995E-3</v>
      </c>
      <c r="R1286" s="146">
        <f>Q1286*H1286</f>
        <v>3.9559999999999998E-2</v>
      </c>
      <c r="S1286" s="146">
        <v>0</v>
      </c>
      <c r="T1286" s="147">
        <f>S1286*H1286</f>
        <v>0</v>
      </c>
      <c r="AR1286" s="148" t="s">
        <v>178</v>
      </c>
      <c r="AT1286" s="148" t="s">
        <v>173</v>
      </c>
      <c r="AU1286" s="148" t="s">
        <v>98</v>
      </c>
      <c r="AY1286" s="17" t="s">
        <v>171</v>
      </c>
      <c r="BE1286" s="149">
        <f>IF(N1286="základní",J1286,0)</f>
        <v>0</v>
      </c>
      <c r="BF1286" s="149">
        <f>IF(N1286="snížená",J1286,0)</f>
        <v>0</v>
      </c>
      <c r="BG1286" s="149">
        <f>IF(N1286="zákl. přenesená",J1286,0)</f>
        <v>0</v>
      </c>
      <c r="BH1286" s="149">
        <f>IF(N1286="sníž. přenesená",J1286,0)</f>
        <v>0</v>
      </c>
      <c r="BI1286" s="149">
        <f>IF(N1286="nulová",J1286,0)</f>
        <v>0</v>
      </c>
      <c r="BJ1286" s="17" t="s">
        <v>92</v>
      </c>
      <c r="BK1286" s="149">
        <f>ROUND(I1286*H1286,2)</f>
        <v>0</v>
      </c>
      <c r="BL1286" s="17" t="s">
        <v>178</v>
      </c>
      <c r="BM1286" s="148" t="s">
        <v>1719</v>
      </c>
    </row>
    <row r="1287" spans="2:65" s="1" customFormat="1" ht="19.2">
      <c r="B1287" s="33"/>
      <c r="D1287" s="150" t="s">
        <v>180</v>
      </c>
      <c r="F1287" s="151" t="s">
        <v>1720</v>
      </c>
      <c r="I1287" s="152"/>
      <c r="L1287" s="33"/>
      <c r="M1287" s="153"/>
      <c r="T1287" s="57"/>
      <c r="AT1287" s="17" t="s">
        <v>180</v>
      </c>
      <c r="AU1287" s="17" t="s">
        <v>98</v>
      </c>
    </row>
    <row r="1288" spans="2:65" s="14" customFormat="1">
      <c r="B1288" s="182"/>
      <c r="D1288" s="150" t="s">
        <v>182</v>
      </c>
      <c r="E1288" s="183" t="s">
        <v>1</v>
      </c>
      <c r="F1288" s="184" t="s">
        <v>1320</v>
      </c>
      <c r="H1288" s="183" t="s">
        <v>1</v>
      </c>
      <c r="I1288" s="185"/>
      <c r="L1288" s="182"/>
      <c r="M1288" s="186"/>
      <c r="T1288" s="187"/>
      <c r="AT1288" s="183" t="s">
        <v>182</v>
      </c>
      <c r="AU1288" s="183" t="s">
        <v>98</v>
      </c>
      <c r="AV1288" s="14" t="s">
        <v>92</v>
      </c>
      <c r="AW1288" s="14" t="s">
        <v>40</v>
      </c>
      <c r="AX1288" s="14" t="s">
        <v>85</v>
      </c>
      <c r="AY1288" s="183" t="s">
        <v>171</v>
      </c>
    </row>
    <row r="1289" spans="2:65" s="12" customFormat="1">
      <c r="B1289" s="154"/>
      <c r="D1289" s="150" t="s">
        <v>182</v>
      </c>
      <c r="E1289" s="155" t="s">
        <v>1</v>
      </c>
      <c r="F1289" s="156" t="s">
        <v>1557</v>
      </c>
      <c r="H1289" s="157">
        <v>4</v>
      </c>
      <c r="I1289" s="158"/>
      <c r="L1289" s="154"/>
      <c r="M1289" s="159"/>
      <c r="T1289" s="160"/>
      <c r="AT1289" s="155" t="s">
        <v>182</v>
      </c>
      <c r="AU1289" s="155" t="s">
        <v>98</v>
      </c>
      <c r="AV1289" s="12" t="s">
        <v>98</v>
      </c>
      <c r="AW1289" s="12" t="s">
        <v>40</v>
      </c>
      <c r="AX1289" s="12" t="s">
        <v>85</v>
      </c>
      <c r="AY1289" s="155" t="s">
        <v>171</v>
      </c>
    </row>
    <row r="1290" spans="2:65" s="13" customFormat="1">
      <c r="B1290" s="172"/>
      <c r="D1290" s="150" t="s">
        <v>182</v>
      </c>
      <c r="E1290" s="173" t="s">
        <v>1</v>
      </c>
      <c r="F1290" s="174" t="s">
        <v>546</v>
      </c>
      <c r="H1290" s="175">
        <v>4</v>
      </c>
      <c r="I1290" s="176"/>
      <c r="L1290" s="172"/>
      <c r="M1290" s="177"/>
      <c r="T1290" s="178"/>
      <c r="AT1290" s="173" t="s">
        <v>182</v>
      </c>
      <c r="AU1290" s="173" t="s">
        <v>98</v>
      </c>
      <c r="AV1290" s="13" t="s">
        <v>178</v>
      </c>
      <c r="AW1290" s="13" t="s">
        <v>40</v>
      </c>
      <c r="AX1290" s="13" t="s">
        <v>92</v>
      </c>
      <c r="AY1290" s="173" t="s">
        <v>171</v>
      </c>
    </row>
    <row r="1291" spans="2:65" s="1" customFormat="1" ht="16.5" customHeight="1">
      <c r="B1291" s="33"/>
      <c r="C1291" s="162" t="s">
        <v>1721</v>
      </c>
      <c r="D1291" s="162" t="s">
        <v>250</v>
      </c>
      <c r="E1291" s="163" t="s">
        <v>1722</v>
      </c>
      <c r="F1291" s="164" t="s">
        <v>1723</v>
      </c>
      <c r="G1291" s="165" t="s">
        <v>382</v>
      </c>
      <c r="H1291" s="166">
        <v>4</v>
      </c>
      <c r="I1291" s="167"/>
      <c r="J1291" s="168">
        <f>ROUND(I1291*H1291,2)</f>
        <v>0</v>
      </c>
      <c r="K1291" s="164" t="s">
        <v>177</v>
      </c>
      <c r="L1291" s="169"/>
      <c r="M1291" s="170" t="s">
        <v>1</v>
      </c>
      <c r="N1291" s="171" t="s">
        <v>50</v>
      </c>
      <c r="P1291" s="146">
        <f>O1291*H1291</f>
        <v>0</v>
      </c>
      <c r="Q1291" s="146">
        <v>0.26200000000000001</v>
      </c>
      <c r="R1291" s="146">
        <f>Q1291*H1291</f>
        <v>1.048</v>
      </c>
      <c r="S1291" s="146">
        <v>0</v>
      </c>
      <c r="T1291" s="147">
        <f>S1291*H1291</f>
        <v>0</v>
      </c>
      <c r="AR1291" s="148" t="s">
        <v>219</v>
      </c>
      <c r="AT1291" s="148" t="s">
        <v>250</v>
      </c>
      <c r="AU1291" s="148" t="s">
        <v>98</v>
      </c>
      <c r="AY1291" s="17" t="s">
        <v>171</v>
      </c>
      <c r="BE1291" s="149">
        <f>IF(N1291="základní",J1291,0)</f>
        <v>0</v>
      </c>
      <c r="BF1291" s="149">
        <f>IF(N1291="snížená",J1291,0)</f>
        <v>0</v>
      </c>
      <c r="BG1291" s="149">
        <f>IF(N1291="zákl. přenesená",J1291,0)</f>
        <v>0</v>
      </c>
      <c r="BH1291" s="149">
        <f>IF(N1291="sníž. přenesená",J1291,0)</f>
        <v>0</v>
      </c>
      <c r="BI1291" s="149">
        <f>IF(N1291="nulová",J1291,0)</f>
        <v>0</v>
      </c>
      <c r="BJ1291" s="17" t="s">
        <v>92</v>
      </c>
      <c r="BK1291" s="149">
        <f>ROUND(I1291*H1291,2)</f>
        <v>0</v>
      </c>
      <c r="BL1291" s="17" t="s">
        <v>178</v>
      </c>
      <c r="BM1291" s="148" t="s">
        <v>1724</v>
      </c>
    </row>
    <row r="1292" spans="2:65" s="1" customFormat="1">
      <c r="B1292" s="33"/>
      <c r="D1292" s="150" t="s">
        <v>180</v>
      </c>
      <c r="F1292" s="151" t="s">
        <v>1723</v>
      </c>
      <c r="I1292" s="152"/>
      <c r="L1292" s="33"/>
      <c r="M1292" s="153"/>
      <c r="T1292" s="57"/>
      <c r="AT1292" s="17" t="s">
        <v>180</v>
      </c>
      <c r="AU1292" s="17" t="s">
        <v>98</v>
      </c>
    </row>
    <row r="1293" spans="2:65" s="14" customFormat="1">
      <c r="B1293" s="182"/>
      <c r="D1293" s="150" t="s">
        <v>182</v>
      </c>
      <c r="E1293" s="183" t="s">
        <v>1</v>
      </c>
      <c r="F1293" s="184" t="s">
        <v>1320</v>
      </c>
      <c r="H1293" s="183" t="s">
        <v>1</v>
      </c>
      <c r="I1293" s="185"/>
      <c r="L1293" s="182"/>
      <c r="M1293" s="186"/>
      <c r="T1293" s="187"/>
      <c r="AT1293" s="183" t="s">
        <v>182</v>
      </c>
      <c r="AU1293" s="183" t="s">
        <v>98</v>
      </c>
      <c r="AV1293" s="14" t="s">
        <v>92</v>
      </c>
      <c r="AW1293" s="14" t="s">
        <v>40</v>
      </c>
      <c r="AX1293" s="14" t="s">
        <v>85</v>
      </c>
      <c r="AY1293" s="183" t="s">
        <v>171</v>
      </c>
    </row>
    <row r="1294" spans="2:65" s="12" customFormat="1">
      <c r="B1294" s="154"/>
      <c r="D1294" s="150" t="s">
        <v>182</v>
      </c>
      <c r="E1294" s="155" t="s">
        <v>1</v>
      </c>
      <c r="F1294" s="156" t="s">
        <v>1557</v>
      </c>
      <c r="H1294" s="157">
        <v>4</v>
      </c>
      <c r="I1294" s="158"/>
      <c r="L1294" s="154"/>
      <c r="M1294" s="159"/>
      <c r="T1294" s="160"/>
      <c r="AT1294" s="155" t="s">
        <v>182</v>
      </c>
      <c r="AU1294" s="155" t="s">
        <v>98</v>
      </c>
      <c r="AV1294" s="12" t="s">
        <v>98</v>
      </c>
      <c r="AW1294" s="12" t="s">
        <v>40</v>
      </c>
      <c r="AX1294" s="12" t="s">
        <v>85</v>
      </c>
      <c r="AY1294" s="155" t="s">
        <v>171</v>
      </c>
    </row>
    <row r="1295" spans="2:65" s="13" customFormat="1">
      <c r="B1295" s="172"/>
      <c r="D1295" s="150" t="s">
        <v>182</v>
      </c>
      <c r="E1295" s="173" t="s">
        <v>1</v>
      </c>
      <c r="F1295" s="174" t="s">
        <v>546</v>
      </c>
      <c r="H1295" s="175">
        <v>4</v>
      </c>
      <c r="I1295" s="176"/>
      <c r="L1295" s="172"/>
      <c r="M1295" s="177"/>
      <c r="T1295" s="178"/>
      <c r="AT1295" s="173" t="s">
        <v>182</v>
      </c>
      <c r="AU1295" s="173" t="s">
        <v>98</v>
      </c>
      <c r="AV1295" s="13" t="s">
        <v>178</v>
      </c>
      <c r="AW1295" s="13" t="s">
        <v>40</v>
      </c>
      <c r="AX1295" s="13" t="s">
        <v>92</v>
      </c>
      <c r="AY1295" s="173" t="s">
        <v>171</v>
      </c>
    </row>
    <row r="1296" spans="2:65" s="1" customFormat="1" ht="24.15" customHeight="1">
      <c r="B1296" s="33"/>
      <c r="C1296" s="137" t="s">
        <v>1725</v>
      </c>
      <c r="D1296" s="137" t="s">
        <v>173</v>
      </c>
      <c r="E1296" s="138" t="s">
        <v>1726</v>
      </c>
      <c r="F1296" s="139" t="s">
        <v>1727</v>
      </c>
      <c r="G1296" s="140" t="s">
        <v>382</v>
      </c>
      <c r="H1296" s="141">
        <v>4</v>
      </c>
      <c r="I1296" s="142"/>
      <c r="J1296" s="143">
        <f>ROUND(I1296*H1296,2)</f>
        <v>0</v>
      </c>
      <c r="K1296" s="139" t="s">
        <v>177</v>
      </c>
      <c r="L1296" s="33"/>
      <c r="M1296" s="144" t="s">
        <v>1</v>
      </c>
      <c r="N1296" s="145" t="s">
        <v>50</v>
      </c>
      <c r="P1296" s="146">
        <f>O1296*H1296</f>
        <v>0</v>
      </c>
      <c r="Q1296" s="146">
        <v>9.8899999999999995E-3</v>
      </c>
      <c r="R1296" s="146">
        <f>Q1296*H1296</f>
        <v>3.9559999999999998E-2</v>
      </c>
      <c r="S1296" s="146">
        <v>0</v>
      </c>
      <c r="T1296" s="147">
        <f>S1296*H1296</f>
        <v>0</v>
      </c>
      <c r="AR1296" s="148" t="s">
        <v>178</v>
      </c>
      <c r="AT1296" s="148" t="s">
        <v>173</v>
      </c>
      <c r="AU1296" s="148" t="s">
        <v>98</v>
      </c>
      <c r="AY1296" s="17" t="s">
        <v>171</v>
      </c>
      <c r="BE1296" s="149">
        <f>IF(N1296="základní",J1296,0)</f>
        <v>0</v>
      </c>
      <c r="BF1296" s="149">
        <f>IF(N1296="snížená",J1296,0)</f>
        <v>0</v>
      </c>
      <c r="BG1296" s="149">
        <f>IF(N1296="zákl. přenesená",J1296,0)</f>
        <v>0</v>
      </c>
      <c r="BH1296" s="149">
        <f>IF(N1296="sníž. přenesená",J1296,0)</f>
        <v>0</v>
      </c>
      <c r="BI1296" s="149">
        <f>IF(N1296="nulová",J1296,0)</f>
        <v>0</v>
      </c>
      <c r="BJ1296" s="17" t="s">
        <v>92</v>
      </c>
      <c r="BK1296" s="149">
        <f>ROUND(I1296*H1296,2)</f>
        <v>0</v>
      </c>
      <c r="BL1296" s="17" t="s">
        <v>178</v>
      </c>
      <c r="BM1296" s="148" t="s">
        <v>1728</v>
      </c>
    </row>
    <row r="1297" spans="2:65" s="1" customFormat="1" ht="19.2">
      <c r="B1297" s="33"/>
      <c r="D1297" s="150" t="s">
        <v>180</v>
      </c>
      <c r="F1297" s="151" t="s">
        <v>1729</v>
      </c>
      <c r="I1297" s="152"/>
      <c r="L1297" s="33"/>
      <c r="M1297" s="153"/>
      <c r="T1297" s="57"/>
      <c r="AT1297" s="17" t="s">
        <v>180</v>
      </c>
      <c r="AU1297" s="17" t="s">
        <v>98</v>
      </c>
    </row>
    <row r="1298" spans="2:65" s="14" customFormat="1">
      <c r="B1298" s="182"/>
      <c r="D1298" s="150" t="s">
        <v>182</v>
      </c>
      <c r="E1298" s="183" t="s">
        <v>1</v>
      </c>
      <c r="F1298" s="184" t="s">
        <v>1320</v>
      </c>
      <c r="H1298" s="183" t="s">
        <v>1</v>
      </c>
      <c r="I1298" s="185"/>
      <c r="L1298" s="182"/>
      <c r="M1298" s="186"/>
      <c r="T1298" s="187"/>
      <c r="AT1298" s="183" t="s">
        <v>182</v>
      </c>
      <c r="AU1298" s="183" t="s">
        <v>98</v>
      </c>
      <c r="AV1298" s="14" t="s">
        <v>92</v>
      </c>
      <c r="AW1298" s="14" t="s">
        <v>40</v>
      </c>
      <c r="AX1298" s="14" t="s">
        <v>85</v>
      </c>
      <c r="AY1298" s="183" t="s">
        <v>171</v>
      </c>
    </row>
    <row r="1299" spans="2:65" s="12" customFormat="1">
      <c r="B1299" s="154"/>
      <c r="D1299" s="150" t="s">
        <v>182</v>
      </c>
      <c r="E1299" s="155" t="s">
        <v>1</v>
      </c>
      <c r="F1299" s="156" t="s">
        <v>1557</v>
      </c>
      <c r="H1299" s="157">
        <v>4</v>
      </c>
      <c r="I1299" s="158"/>
      <c r="L1299" s="154"/>
      <c r="M1299" s="159"/>
      <c r="T1299" s="160"/>
      <c r="AT1299" s="155" t="s">
        <v>182</v>
      </c>
      <c r="AU1299" s="155" t="s">
        <v>98</v>
      </c>
      <c r="AV1299" s="12" t="s">
        <v>98</v>
      </c>
      <c r="AW1299" s="12" t="s">
        <v>40</v>
      </c>
      <c r="AX1299" s="12" t="s">
        <v>85</v>
      </c>
      <c r="AY1299" s="155" t="s">
        <v>171</v>
      </c>
    </row>
    <row r="1300" spans="2:65" s="13" customFormat="1">
      <c r="B1300" s="172"/>
      <c r="D1300" s="150" t="s">
        <v>182</v>
      </c>
      <c r="E1300" s="173" t="s">
        <v>1</v>
      </c>
      <c r="F1300" s="174" t="s">
        <v>546</v>
      </c>
      <c r="H1300" s="175">
        <v>4</v>
      </c>
      <c r="I1300" s="176"/>
      <c r="L1300" s="172"/>
      <c r="M1300" s="177"/>
      <c r="T1300" s="178"/>
      <c r="AT1300" s="173" t="s">
        <v>182</v>
      </c>
      <c r="AU1300" s="173" t="s">
        <v>98</v>
      </c>
      <c r="AV1300" s="13" t="s">
        <v>178</v>
      </c>
      <c r="AW1300" s="13" t="s">
        <v>40</v>
      </c>
      <c r="AX1300" s="13" t="s">
        <v>92</v>
      </c>
      <c r="AY1300" s="173" t="s">
        <v>171</v>
      </c>
    </row>
    <row r="1301" spans="2:65" s="1" customFormat="1" ht="16.5" customHeight="1">
      <c r="B1301" s="33"/>
      <c r="C1301" s="162" t="s">
        <v>1730</v>
      </c>
      <c r="D1301" s="162" t="s">
        <v>250</v>
      </c>
      <c r="E1301" s="163" t="s">
        <v>1731</v>
      </c>
      <c r="F1301" s="164" t="s">
        <v>1732</v>
      </c>
      <c r="G1301" s="165" t="s">
        <v>382</v>
      </c>
      <c r="H1301" s="166">
        <v>4</v>
      </c>
      <c r="I1301" s="167"/>
      <c r="J1301" s="168">
        <f>ROUND(I1301*H1301,2)</f>
        <v>0</v>
      </c>
      <c r="K1301" s="164" t="s">
        <v>177</v>
      </c>
      <c r="L1301" s="169"/>
      <c r="M1301" s="170" t="s">
        <v>1</v>
      </c>
      <c r="N1301" s="171" t="s">
        <v>50</v>
      </c>
      <c r="P1301" s="146">
        <f>O1301*H1301</f>
        <v>0</v>
      </c>
      <c r="Q1301" s="146">
        <v>0.52600000000000002</v>
      </c>
      <c r="R1301" s="146">
        <f>Q1301*H1301</f>
        <v>2.1040000000000001</v>
      </c>
      <c r="S1301" s="146">
        <v>0</v>
      </c>
      <c r="T1301" s="147">
        <f>S1301*H1301</f>
        <v>0</v>
      </c>
      <c r="AR1301" s="148" t="s">
        <v>219</v>
      </c>
      <c r="AT1301" s="148" t="s">
        <v>250</v>
      </c>
      <c r="AU1301" s="148" t="s">
        <v>98</v>
      </c>
      <c r="AY1301" s="17" t="s">
        <v>171</v>
      </c>
      <c r="BE1301" s="149">
        <f>IF(N1301="základní",J1301,0)</f>
        <v>0</v>
      </c>
      <c r="BF1301" s="149">
        <f>IF(N1301="snížená",J1301,0)</f>
        <v>0</v>
      </c>
      <c r="BG1301" s="149">
        <f>IF(N1301="zákl. přenesená",J1301,0)</f>
        <v>0</v>
      </c>
      <c r="BH1301" s="149">
        <f>IF(N1301="sníž. přenesená",J1301,0)</f>
        <v>0</v>
      </c>
      <c r="BI1301" s="149">
        <f>IF(N1301="nulová",J1301,0)</f>
        <v>0</v>
      </c>
      <c r="BJ1301" s="17" t="s">
        <v>92</v>
      </c>
      <c r="BK1301" s="149">
        <f>ROUND(I1301*H1301,2)</f>
        <v>0</v>
      </c>
      <c r="BL1301" s="17" t="s">
        <v>178</v>
      </c>
      <c r="BM1301" s="148" t="s">
        <v>1733</v>
      </c>
    </row>
    <row r="1302" spans="2:65" s="1" customFormat="1">
      <c r="B1302" s="33"/>
      <c r="D1302" s="150" t="s">
        <v>180</v>
      </c>
      <c r="F1302" s="151" t="s">
        <v>1732</v>
      </c>
      <c r="I1302" s="152"/>
      <c r="L1302" s="33"/>
      <c r="M1302" s="153"/>
      <c r="T1302" s="57"/>
      <c r="AT1302" s="17" t="s">
        <v>180</v>
      </c>
      <c r="AU1302" s="17" t="s">
        <v>98</v>
      </c>
    </row>
    <row r="1303" spans="2:65" s="14" customFormat="1">
      <c r="B1303" s="182"/>
      <c r="D1303" s="150" t="s">
        <v>182</v>
      </c>
      <c r="E1303" s="183" t="s">
        <v>1</v>
      </c>
      <c r="F1303" s="184" t="s">
        <v>1320</v>
      </c>
      <c r="H1303" s="183" t="s">
        <v>1</v>
      </c>
      <c r="I1303" s="185"/>
      <c r="L1303" s="182"/>
      <c r="M1303" s="186"/>
      <c r="T1303" s="187"/>
      <c r="AT1303" s="183" t="s">
        <v>182</v>
      </c>
      <c r="AU1303" s="183" t="s">
        <v>98</v>
      </c>
      <c r="AV1303" s="14" t="s">
        <v>92</v>
      </c>
      <c r="AW1303" s="14" t="s">
        <v>40</v>
      </c>
      <c r="AX1303" s="14" t="s">
        <v>85</v>
      </c>
      <c r="AY1303" s="183" t="s">
        <v>171</v>
      </c>
    </row>
    <row r="1304" spans="2:65" s="12" customFormat="1">
      <c r="B1304" s="154"/>
      <c r="D1304" s="150" t="s">
        <v>182</v>
      </c>
      <c r="E1304" s="155" t="s">
        <v>1</v>
      </c>
      <c r="F1304" s="156" t="s">
        <v>1557</v>
      </c>
      <c r="H1304" s="157">
        <v>4</v>
      </c>
      <c r="I1304" s="158"/>
      <c r="L1304" s="154"/>
      <c r="M1304" s="159"/>
      <c r="T1304" s="160"/>
      <c r="AT1304" s="155" t="s">
        <v>182</v>
      </c>
      <c r="AU1304" s="155" t="s">
        <v>98</v>
      </c>
      <c r="AV1304" s="12" t="s">
        <v>98</v>
      </c>
      <c r="AW1304" s="12" t="s">
        <v>40</v>
      </c>
      <c r="AX1304" s="12" t="s">
        <v>85</v>
      </c>
      <c r="AY1304" s="155" t="s">
        <v>171</v>
      </c>
    </row>
    <row r="1305" spans="2:65" s="13" customFormat="1">
      <c r="B1305" s="172"/>
      <c r="D1305" s="150" t="s">
        <v>182</v>
      </c>
      <c r="E1305" s="173" t="s">
        <v>1</v>
      </c>
      <c r="F1305" s="174" t="s">
        <v>546</v>
      </c>
      <c r="H1305" s="175">
        <v>4</v>
      </c>
      <c r="I1305" s="176"/>
      <c r="L1305" s="172"/>
      <c r="M1305" s="177"/>
      <c r="T1305" s="178"/>
      <c r="AT1305" s="173" t="s">
        <v>182</v>
      </c>
      <c r="AU1305" s="173" t="s">
        <v>98</v>
      </c>
      <c r="AV1305" s="13" t="s">
        <v>178</v>
      </c>
      <c r="AW1305" s="13" t="s">
        <v>40</v>
      </c>
      <c r="AX1305" s="13" t="s">
        <v>92</v>
      </c>
      <c r="AY1305" s="173" t="s">
        <v>171</v>
      </c>
    </row>
    <row r="1306" spans="2:65" s="1" customFormat="1" ht="24.15" customHeight="1">
      <c r="B1306" s="33"/>
      <c r="C1306" s="137" t="s">
        <v>1734</v>
      </c>
      <c r="D1306" s="137" t="s">
        <v>173</v>
      </c>
      <c r="E1306" s="138" t="s">
        <v>1735</v>
      </c>
      <c r="F1306" s="139" t="s">
        <v>1736</v>
      </c>
      <c r="G1306" s="140" t="s">
        <v>382</v>
      </c>
      <c r="H1306" s="141">
        <v>4</v>
      </c>
      <c r="I1306" s="142"/>
      <c r="J1306" s="143">
        <f>ROUND(I1306*H1306,2)</f>
        <v>0</v>
      </c>
      <c r="K1306" s="139" t="s">
        <v>177</v>
      </c>
      <c r="L1306" s="33"/>
      <c r="M1306" s="144" t="s">
        <v>1</v>
      </c>
      <c r="N1306" s="145" t="s">
        <v>50</v>
      </c>
      <c r="P1306" s="146">
        <f>O1306*H1306</f>
        <v>0</v>
      </c>
      <c r="Q1306" s="146">
        <v>9.8899999999999995E-3</v>
      </c>
      <c r="R1306" s="146">
        <f>Q1306*H1306</f>
        <v>3.9559999999999998E-2</v>
      </c>
      <c r="S1306" s="146">
        <v>0</v>
      </c>
      <c r="T1306" s="147">
        <f>S1306*H1306</f>
        <v>0</v>
      </c>
      <c r="AR1306" s="148" t="s">
        <v>178</v>
      </c>
      <c r="AT1306" s="148" t="s">
        <v>173</v>
      </c>
      <c r="AU1306" s="148" t="s">
        <v>98</v>
      </c>
      <c r="AY1306" s="17" t="s">
        <v>171</v>
      </c>
      <c r="BE1306" s="149">
        <f>IF(N1306="základní",J1306,0)</f>
        <v>0</v>
      </c>
      <c r="BF1306" s="149">
        <f>IF(N1306="snížená",J1306,0)</f>
        <v>0</v>
      </c>
      <c r="BG1306" s="149">
        <f>IF(N1306="zákl. přenesená",J1306,0)</f>
        <v>0</v>
      </c>
      <c r="BH1306" s="149">
        <f>IF(N1306="sníž. přenesená",J1306,0)</f>
        <v>0</v>
      </c>
      <c r="BI1306" s="149">
        <f>IF(N1306="nulová",J1306,0)</f>
        <v>0</v>
      </c>
      <c r="BJ1306" s="17" t="s">
        <v>92</v>
      </c>
      <c r="BK1306" s="149">
        <f>ROUND(I1306*H1306,2)</f>
        <v>0</v>
      </c>
      <c r="BL1306" s="17" t="s">
        <v>178</v>
      </c>
      <c r="BM1306" s="148" t="s">
        <v>1737</v>
      </c>
    </row>
    <row r="1307" spans="2:65" s="1" customFormat="1" ht="19.2">
      <c r="B1307" s="33"/>
      <c r="D1307" s="150" t="s">
        <v>180</v>
      </c>
      <c r="F1307" s="151" t="s">
        <v>1738</v>
      </c>
      <c r="I1307" s="152"/>
      <c r="L1307" s="33"/>
      <c r="M1307" s="153"/>
      <c r="T1307" s="57"/>
      <c r="AT1307" s="17" t="s">
        <v>180</v>
      </c>
      <c r="AU1307" s="17" t="s">
        <v>98</v>
      </c>
    </row>
    <row r="1308" spans="2:65" s="14" customFormat="1">
      <c r="B1308" s="182"/>
      <c r="D1308" s="150" t="s">
        <v>182</v>
      </c>
      <c r="E1308" s="183" t="s">
        <v>1</v>
      </c>
      <c r="F1308" s="184" t="s">
        <v>1320</v>
      </c>
      <c r="H1308" s="183" t="s">
        <v>1</v>
      </c>
      <c r="I1308" s="185"/>
      <c r="L1308" s="182"/>
      <c r="M1308" s="186"/>
      <c r="T1308" s="187"/>
      <c r="AT1308" s="183" t="s">
        <v>182</v>
      </c>
      <c r="AU1308" s="183" t="s">
        <v>98</v>
      </c>
      <c r="AV1308" s="14" t="s">
        <v>92</v>
      </c>
      <c r="AW1308" s="14" t="s">
        <v>40</v>
      </c>
      <c r="AX1308" s="14" t="s">
        <v>85</v>
      </c>
      <c r="AY1308" s="183" t="s">
        <v>171</v>
      </c>
    </row>
    <row r="1309" spans="2:65" s="12" customFormat="1">
      <c r="B1309" s="154"/>
      <c r="D1309" s="150" t="s">
        <v>182</v>
      </c>
      <c r="E1309" s="155" t="s">
        <v>1</v>
      </c>
      <c r="F1309" s="156" t="s">
        <v>1557</v>
      </c>
      <c r="H1309" s="157">
        <v>4</v>
      </c>
      <c r="I1309" s="158"/>
      <c r="L1309" s="154"/>
      <c r="M1309" s="159"/>
      <c r="T1309" s="160"/>
      <c r="AT1309" s="155" t="s">
        <v>182</v>
      </c>
      <c r="AU1309" s="155" t="s">
        <v>98</v>
      </c>
      <c r="AV1309" s="12" t="s">
        <v>98</v>
      </c>
      <c r="AW1309" s="12" t="s">
        <v>40</v>
      </c>
      <c r="AX1309" s="12" t="s">
        <v>85</v>
      </c>
      <c r="AY1309" s="155" t="s">
        <v>171</v>
      </c>
    </row>
    <row r="1310" spans="2:65" s="13" customFormat="1">
      <c r="B1310" s="172"/>
      <c r="D1310" s="150" t="s">
        <v>182</v>
      </c>
      <c r="E1310" s="173" t="s">
        <v>1</v>
      </c>
      <c r="F1310" s="174" t="s">
        <v>546</v>
      </c>
      <c r="H1310" s="175">
        <v>4</v>
      </c>
      <c r="I1310" s="176"/>
      <c r="L1310" s="172"/>
      <c r="M1310" s="177"/>
      <c r="T1310" s="178"/>
      <c r="AT1310" s="173" t="s">
        <v>182</v>
      </c>
      <c r="AU1310" s="173" t="s">
        <v>98</v>
      </c>
      <c r="AV1310" s="13" t="s">
        <v>178</v>
      </c>
      <c r="AW1310" s="13" t="s">
        <v>40</v>
      </c>
      <c r="AX1310" s="13" t="s">
        <v>92</v>
      </c>
      <c r="AY1310" s="173" t="s">
        <v>171</v>
      </c>
    </row>
    <row r="1311" spans="2:65" s="1" customFormat="1" ht="21.75" customHeight="1">
      <c r="B1311" s="33"/>
      <c r="C1311" s="162" t="s">
        <v>1739</v>
      </c>
      <c r="D1311" s="162" t="s">
        <v>250</v>
      </c>
      <c r="E1311" s="163" t="s">
        <v>1740</v>
      </c>
      <c r="F1311" s="164" t="s">
        <v>1741</v>
      </c>
      <c r="G1311" s="165" t="s">
        <v>382</v>
      </c>
      <c r="H1311" s="166">
        <v>4</v>
      </c>
      <c r="I1311" s="167"/>
      <c r="J1311" s="168">
        <f>ROUND(I1311*H1311,2)</f>
        <v>0</v>
      </c>
      <c r="K1311" s="164" t="s">
        <v>177</v>
      </c>
      <c r="L1311" s="169"/>
      <c r="M1311" s="170" t="s">
        <v>1</v>
      </c>
      <c r="N1311" s="171" t="s">
        <v>50</v>
      </c>
      <c r="P1311" s="146">
        <f>O1311*H1311</f>
        <v>0</v>
      </c>
      <c r="Q1311" s="146">
        <v>1.054</v>
      </c>
      <c r="R1311" s="146">
        <f>Q1311*H1311</f>
        <v>4.2160000000000002</v>
      </c>
      <c r="S1311" s="146">
        <v>0</v>
      </c>
      <c r="T1311" s="147">
        <f>S1311*H1311</f>
        <v>0</v>
      </c>
      <c r="AR1311" s="148" t="s">
        <v>219</v>
      </c>
      <c r="AT1311" s="148" t="s">
        <v>250</v>
      </c>
      <c r="AU1311" s="148" t="s">
        <v>98</v>
      </c>
      <c r="AY1311" s="17" t="s">
        <v>171</v>
      </c>
      <c r="BE1311" s="149">
        <f>IF(N1311="základní",J1311,0)</f>
        <v>0</v>
      </c>
      <c r="BF1311" s="149">
        <f>IF(N1311="snížená",J1311,0)</f>
        <v>0</v>
      </c>
      <c r="BG1311" s="149">
        <f>IF(N1311="zákl. přenesená",J1311,0)</f>
        <v>0</v>
      </c>
      <c r="BH1311" s="149">
        <f>IF(N1311="sníž. přenesená",J1311,0)</f>
        <v>0</v>
      </c>
      <c r="BI1311" s="149">
        <f>IF(N1311="nulová",J1311,0)</f>
        <v>0</v>
      </c>
      <c r="BJ1311" s="17" t="s">
        <v>92</v>
      </c>
      <c r="BK1311" s="149">
        <f>ROUND(I1311*H1311,2)</f>
        <v>0</v>
      </c>
      <c r="BL1311" s="17" t="s">
        <v>178</v>
      </c>
      <c r="BM1311" s="148" t="s">
        <v>1742</v>
      </c>
    </row>
    <row r="1312" spans="2:65" s="1" customFormat="1">
      <c r="B1312" s="33"/>
      <c r="D1312" s="150" t="s">
        <v>180</v>
      </c>
      <c r="F1312" s="151" t="s">
        <v>1741</v>
      </c>
      <c r="I1312" s="152"/>
      <c r="L1312" s="33"/>
      <c r="M1312" s="153"/>
      <c r="T1312" s="57"/>
      <c r="AT1312" s="17" t="s">
        <v>180</v>
      </c>
      <c r="AU1312" s="17" t="s">
        <v>98</v>
      </c>
    </row>
    <row r="1313" spans="2:65" s="14" customFormat="1">
      <c r="B1313" s="182"/>
      <c r="D1313" s="150" t="s">
        <v>182</v>
      </c>
      <c r="E1313" s="183" t="s">
        <v>1</v>
      </c>
      <c r="F1313" s="184" t="s">
        <v>1320</v>
      </c>
      <c r="H1313" s="183" t="s">
        <v>1</v>
      </c>
      <c r="I1313" s="185"/>
      <c r="L1313" s="182"/>
      <c r="M1313" s="186"/>
      <c r="T1313" s="187"/>
      <c r="AT1313" s="183" t="s">
        <v>182</v>
      </c>
      <c r="AU1313" s="183" t="s">
        <v>98</v>
      </c>
      <c r="AV1313" s="14" t="s">
        <v>92</v>
      </c>
      <c r="AW1313" s="14" t="s">
        <v>40</v>
      </c>
      <c r="AX1313" s="14" t="s">
        <v>85</v>
      </c>
      <c r="AY1313" s="183" t="s">
        <v>171</v>
      </c>
    </row>
    <row r="1314" spans="2:65" s="12" customFormat="1">
      <c r="B1314" s="154"/>
      <c r="D1314" s="150" t="s">
        <v>182</v>
      </c>
      <c r="E1314" s="155" t="s">
        <v>1</v>
      </c>
      <c r="F1314" s="156" t="s">
        <v>1557</v>
      </c>
      <c r="H1314" s="157">
        <v>4</v>
      </c>
      <c r="I1314" s="158"/>
      <c r="L1314" s="154"/>
      <c r="M1314" s="159"/>
      <c r="T1314" s="160"/>
      <c r="AT1314" s="155" t="s">
        <v>182</v>
      </c>
      <c r="AU1314" s="155" t="s">
        <v>98</v>
      </c>
      <c r="AV1314" s="12" t="s">
        <v>98</v>
      </c>
      <c r="AW1314" s="12" t="s">
        <v>40</v>
      </c>
      <c r="AX1314" s="12" t="s">
        <v>85</v>
      </c>
      <c r="AY1314" s="155" t="s">
        <v>171</v>
      </c>
    </row>
    <row r="1315" spans="2:65" s="13" customFormat="1">
      <c r="B1315" s="172"/>
      <c r="D1315" s="150" t="s">
        <v>182</v>
      </c>
      <c r="E1315" s="173" t="s">
        <v>1</v>
      </c>
      <c r="F1315" s="174" t="s">
        <v>546</v>
      </c>
      <c r="H1315" s="175">
        <v>4</v>
      </c>
      <c r="I1315" s="176"/>
      <c r="L1315" s="172"/>
      <c r="M1315" s="177"/>
      <c r="T1315" s="178"/>
      <c r="AT1315" s="173" t="s">
        <v>182</v>
      </c>
      <c r="AU1315" s="173" t="s">
        <v>98</v>
      </c>
      <c r="AV1315" s="13" t="s">
        <v>178</v>
      </c>
      <c r="AW1315" s="13" t="s">
        <v>40</v>
      </c>
      <c r="AX1315" s="13" t="s">
        <v>92</v>
      </c>
      <c r="AY1315" s="173" t="s">
        <v>171</v>
      </c>
    </row>
    <row r="1316" spans="2:65" s="1" customFormat="1" ht="24.15" customHeight="1">
      <c r="B1316" s="33"/>
      <c r="C1316" s="137" t="s">
        <v>1743</v>
      </c>
      <c r="D1316" s="137" t="s">
        <v>173</v>
      </c>
      <c r="E1316" s="138" t="s">
        <v>1744</v>
      </c>
      <c r="F1316" s="139" t="s">
        <v>1745</v>
      </c>
      <c r="G1316" s="140" t="s">
        <v>382</v>
      </c>
      <c r="H1316" s="141">
        <v>9</v>
      </c>
      <c r="I1316" s="142"/>
      <c r="J1316" s="143">
        <f>ROUND(I1316*H1316,2)</f>
        <v>0</v>
      </c>
      <c r="K1316" s="139" t="s">
        <v>177</v>
      </c>
      <c r="L1316" s="33"/>
      <c r="M1316" s="144" t="s">
        <v>1</v>
      </c>
      <c r="N1316" s="145" t="s">
        <v>50</v>
      </c>
      <c r="P1316" s="146">
        <f>O1316*H1316</f>
        <v>0</v>
      </c>
      <c r="Q1316" s="146">
        <v>1.218E-2</v>
      </c>
      <c r="R1316" s="146">
        <f>Q1316*H1316</f>
        <v>0.10962</v>
      </c>
      <c r="S1316" s="146">
        <v>0</v>
      </c>
      <c r="T1316" s="147">
        <f>S1316*H1316</f>
        <v>0</v>
      </c>
      <c r="AR1316" s="148" t="s">
        <v>178</v>
      </c>
      <c r="AT1316" s="148" t="s">
        <v>173</v>
      </c>
      <c r="AU1316" s="148" t="s">
        <v>98</v>
      </c>
      <c r="AY1316" s="17" t="s">
        <v>171</v>
      </c>
      <c r="BE1316" s="149">
        <f>IF(N1316="základní",J1316,0)</f>
        <v>0</v>
      </c>
      <c r="BF1316" s="149">
        <f>IF(N1316="snížená",J1316,0)</f>
        <v>0</v>
      </c>
      <c r="BG1316" s="149">
        <f>IF(N1316="zákl. přenesená",J1316,0)</f>
        <v>0</v>
      </c>
      <c r="BH1316" s="149">
        <f>IF(N1316="sníž. přenesená",J1316,0)</f>
        <v>0</v>
      </c>
      <c r="BI1316" s="149">
        <f>IF(N1316="nulová",J1316,0)</f>
        <v>0</v>
      </c>
      <c r="BJ1316" s="17" t="s">
        <v>92</v>
      </c>
      <c r="BK1316" s="149">
        <f>ROUND(I1316*H1316,2)</f>
        <v>0</v>
      </c>
      <c r="BL1316" s="17" t="s">
        <v>178</v>
      </c>
      <c r="BM1316" s="148" t="s">
        <v>1746</v>
      </c>
    </row>
    <row r="1317" spans="2:65" s="1" customFormat="1" ht="19.2">
      <c r="B1317" s="33"/>
      <c r="D1317" s="150" t="s">
        <v>180</v>
      </c>
      <c r="F1317" s="151" t="s">
        <v>1747</v>
      </c>
      <c r="I1317" s="152"/>
      <c r="L1317" s="33"/>
      <c r="M1317" s="153"/>
      <c r="T1317" s="57"/>
      <c r="AT1317" s="17" t="s">
        <v>180</v>
      </c>
      <c r="AU1317" s="17" t="s">
        <v>98</v>
      </c>
    </row>
    <row r="1318" spans="2:65" s="14" customFormat="1">
      <c r="B1318" s="182"/>
      <c r="D1318" s="150" t="s">
        <v>182</v>
      </c>
      <c r="E1318" s="183" t="s">
        <v>1</v>
      </c>
      <c r="F1318" s="184" t="s">
        <v>1320</v>
      </c>
      <c r="H1318" s="183" t="s">
        <v>1</v>
      </c>
      <c r="I1318" s="185"/>
      <c r="L1318" s="182"/>
      <c r="M1318" s="186"/>
      <c r="T1318" s="187"/>
      <c r="AT1318" s="183" t="s">
        <v>182</v>
      </c>
      <c r="AU1318" s="183" t="s">
        <v>98</v>
      </c>
      <c r="AV1318" s="14" t="s">
        <v>92</v>
      </c>
      <c r="AW1318" s="14" t="s">
        <v>40</v>
      </c>
      <c r="AX1318" s="14" t="s">
        <v>85</v>
      </c>
      <c r="AY1318" s="183" t="s">
        <v>171</v>
      </c>
    </row>
    <row r="1319" spans="2:65" s="12" customFormat="1">
      <c r="B1319" s="154"/>
      <c r="D1319" s="150" t="s">
        <v>182</v>
      </c>
      <c r="E1319" s="155" t="s">
        <v>1</v>
      </c>
      <c r="F1319" s="156" t="s">
        <v>1748</v>
      </c>
      <c r="H1319" s="157">
        <v>9</v>
      </c>
      <c r="I1319" s="158"/>
      <c r="L1319" s="154"/>
      <c r="M1319" s="159"/>
      <c r="T1319" s="160"/>
      <c r="AT1319" s="155" t="s">
        <v>182</v>
      </c>
      <c r="AU1319" s="155" t="s">
        <v>98</v>
      </c>
      <c r="AV1319" s="12" t="s">
        <v>98</v>
      </c>
      <c r="AW1319" s="12" t="s">
        <v>40</v>
      </c>
      <c r="AX1319" s="12" t="s">
        <v>85</v>
      </c>
      <c r="AY1319" s="155" t="s">
        <v>171</v>
      </c>
    </row>
    <row r="1320" spans="2:65" s="13" customFormat="1">
      <c r="B1320" s="172"/>
      <c r="D1320" s="150" t="s">
        <v>182</v>
      </c>
      <c r="E1320" s="173" t="s">
        <v>1</v>
      </c>
      <c r="F1320" s="174" t="s">
        <v>546</v>
      </c>
      <c r="H1320" s="175">
        <v>9</v>
      </c>
      <c r="I1320" s="176"/>
      <c r="L1320" s="172"/>
      <c r="M1320" s="177"/>
      <c r="T1320" s="178"/>
      <c r="AT1320" s="173" t="s">
        <v>182</v>
      </c>
      <c r="AU1320" s="173" t="s">
        <v>98</v>
      </c>
      <c r="AV1320" s="13" t="s">
        <v>178</v>
      </c>
      <c r="AW1320" s="13" t="s">
        <v>40</v>
      </c>
      <c r="AX1320" s="13" t="s">
        <v>92</v>
      </c>
      <c r="AY1320" s="173" t="s">
        <v>171</v>
      </c>
    </row>
    <row r="1321" spans="2:65" s="1" customFormat="1" ht="24.15" customHeight="1">
      <c r="B1321" s="33"/>
      <c r="C1321" s="162" t="s">
        <v>1749</v>
      </c>
      <c r="D1321" s="162" t="s">
        <v>250</v>
      </c>
      <c r="E1321" s="163" t="s">
        <v>1750</v>
      </c>
      <c r="F1321" s="164" t="s">
        <v>1751</v>
      </c>
      <c r="G1321" s="165" t="s">
        <v>382</v>
      </c>
      <c r="H1321" s="166">
        <v>9</v>
      </c>
      <c r="I1321" s="167"/>
      <c r="J1321" s="168">
        <f>ROUND(I1321*H1321,2)</f>
        <v>0</v>
      </c>
      <c r="K1321" s="164" t="s">
        <v>177</v>
      </c>
      <c r="L1321" s="169"/>
      <c r="M1321" s="170" t="s">
        <v>1</v>
      </c>
      <c r="N1321" s="171" t="s">
        <v>50</v>
      </c>
      <c r="P1321" s="146">
        <f>O1321*H1321</f>
        <v>0</v>
      </c>
      <c r="Q1321" s="146">
        <v>0.58499999999999996</v>
      </c>
      <c r="R1321" s="146">
        <f>Q1321*H1321</f>
        <v>5.2649999999999997</v>
      </c>
      <c r="S1321" s="146">
        <v>0</v>
      </c>
      <c r="T1321" s="147">
        <f>S1321*H1321</f>
        <v>0</v>
      </c>
      <c r="AR1321" s="148" t="s">
        <v>219</v>
      </c>
      <c r="AT1321" s="148" t="s">
        <v>250</v>
      </c>
      <c r="AU1321" s="148" t="s">
        <v>98</v>
      </c>
      <c r="AY1321" s="17" t="s">
        <v>171</v>
      </c>
      <c r="BE1321" s="149">
        <f>IF(N1321="základní",J1321,0)</f>
        <v>0</v>
      </c>
      <c r="BF1321" s="149">
        <f>IF(N1321="snížená",J1321,0)</f>
        <v>0</v>
      </c>
      <c r="BG1321" s="149">
        <f>IF(N1321="zákl. přenesená",J1321,0)</f>
        <v>0</v>
      </c>
      <c r="BH1321" s="149">
        <f>IF(N1321="sníž. přenesená",J1321,0)</f>
        <v>0</v>
      </c>
      <c r="BI1321" s="149">
        <f>IF(N1321="nulová",J1321,0)</f>
        <v>0</v>
      </c>
      <c r="BJ1321" s="17" t="s">
        <v>92</v>
      </c>
      <c r="BK1321" s="149">
        <f>ROUND(I1321*H1321,2)</f>
        <v>0</v>
      </c>
      <c r="BL1321" s="17" t="s">
        <v>178</v>
      </c>
      <c r="BM1321" s="148" t="s">
        <v>1752</v>
      </c>
    </row>
    <row r="1322" spans="2:65" s="1" customFormat="1" ht="19.2">
      <c r="B1322" s="33"/>
      <c r="D1322" s="150" t="s">
        <v>180</v>
      </c>
      <c r="F1322" s="151" t="s">
        <v>1751</v>
      </c>
      <c r="I1322" s="152"/>
      <c r="L1322" s="33"/>
      <c r="M1322" s="153"/>
      <c r="T1322" s="57"/>
      <c r="AT1322" s="17" t="s">
        <v>180</v>
      </c>
      <c r="AU1322" s="17" t="s">
        <v>98</v>
      </c>
    </row>
    <row r="1323" spans="2:65" s="14" customFormat="1">
      <c r="B1323" s="182"/>
      <c r="D1323" s="150" t="s">
        <v>182</v>
      </c>
      <c r="E1323" s="183" t="s">
        <v>1</v>
      </c>
      <c r="F1323" s="184" t="s">
        <v>1320</v>
      </c>
      <c r="H1323" s="183" t="s">
        <v>1</v>
      </c>
      <c r="I1323" s="185"/>
      <c r="L1323" s="182"/>
      <c r="M1323" s="186"/>
      <c r="T1323" s="187"/>
      <c r="AT1323" s="183" t="s">
        <v>182</v>
      </c>
      <c r="AU1323" s="183" t="s">
        <v>98</v>
      </c>
      <c r="AV1323" s="14" t="s">
        <v>92</v>
      </c>
      <c r="AW1323" s="14" t="s">
        <v>40</v>
      </c>
      <c r="AX1323" s="14" t="s">
        <v>85</v>
      </c>
      <c r="AY1323" s="183" t="s">
        <v>171</v>
      </c>
    </row>
    <row r="1324" spans="2:65" s="12" customFormat="1">
      <c r="B1324" s="154"/>
      <c r="D1324" s="150" t="s">
        <v>182</v>
      </c>
      <c r="E1324" s="155" t="s">
        <v>1</v>
      </c>
      <c r="F1324" s="156" t="s">
        <v>1748</v>
      </c>
      <c r="H1324" s="157">
        <v>9</v>
      </c>
      <c r="I1324" s="158"/>
      <c r="L1324" s="154"/>
      <c r="M1324" s="159"/>
      <c r="T1324" s="160"/>
      <c r="AT1324" s="155" t="s">
        <v>182</v>
      </c>
      <c r="AU1324" s="155" t="s">
        <v>98</v>
      </c>
      <c r="AV1324" s="12" t="s">
        <v>98</v>
      </c>
      <c r="AW1324" s="12" t="s">
        <v>40</v>
      </c>
      <c r="AX1324" s="12" t="s">
        <v>85</v>
      </c>
      <c r="AY1324" s="155" t="s">
        <v>171</v>
      </c>
    </row>
    <row r="1325" spans="2:65" s="13" customFormat="1">
      <c r="B1325" s="172"/>
      <c r="D1325" s="150" t="s">
        <v>182</v>
      </c>
      <c r="E1325" s="173" t="s">
        <v>1</v>
      </c>
      <c r="F1325" s="174" t="s">
        <v>546</v>
      </c>
      <c r="H1325" s="175">
        <v>9</v>
      </c>
      <c r="I1325" s="176"/>
      <c r="L1325" s="172"/>
      <c r="M1325" s="177"/>
      <c r="T1325" s="178"/>
      <c r="AT1325" s="173" t="s">
        <v>182</v>
      </c>
      <c r="AU1325" s="173" t="s">
        <v>98</v>
      </c>
      <c r="AV1325" s="13" t="s">
        <v>178</v>
      </c>
      <c r="AW1325" s="13" t="s">
        <v>40</v>
      </c>
      <c r="AX1325" s="13" t="s">
        <v>92</v>
      </c>
      <c r="AY1325" s="173" t="s">
        <v>171</v>
      </c>
    </row>
    <row r="1326" spans="2:65" s="1" customFormat="1" ht="24.15" customHeight="1">
      <c r="B1326" s="33"/>
      <c r="C1326" s="137" t="s">
        <v>1753</v>
      </c>
      <c r="D1326" s="137" t="s">
        <v>173</v>
      </c>
      <c r="E1326" s="138" t="s">
        <v>1754</v>
      </c>
      <c r="F1326" s="139" t="s">
        <v>1755</v>
      </c>
      <c r="G1326" s="140" t="s">
        <v>382</v>
      </c>
      <c r="H1326" s="141">
        <v>11</v>
      </c>
      <c r="I1326" s="142"/>
      <c r="J1326" s="143">
        <f>ROUND(I1326*H1326,2)</f>
        <v>0</v>
      </c>
      <c r="K1326" s="139" t="s">
        <v>177</v>
      </c>
      <c r="L1326" s="33"/>
      <c r="M1326" s="144" t="s">
        <v>1</v>
      </c>
      <c r="N1326" s="145" t="s">
        <v>50</v>
      </c>
      <c r="P1326" s="146">
        <f>O1326*H1326</f>
        <v>0</v>
      </c>
      <c r="Q1326" s="146">
        <v>4.0050000000000002E-2</v>
      </c>
      <c r="R1326" s="146">
        <f>Q1326*H1326</f>
        <v>0.44055</v>
      </c>
      <c r="S1326" s="146">
        <v>0</v>
      </c>
      <c r="T1326" s="147">
        <f>S1326*H1326</f>
        <v>0</v>
      </c>
      <c r="AR1326" s="148" t="s">
        <v>178</v>
      </c>
      <c r="AT1326" s="148" t="s">
        <v>173</v>
      </c>
      <c r="AU1326" s="148" t="s">
        <v>98</v>
      </c>
      <c r="AY1326" s="17" t="s">
        <v>171</v>
      </c>
      <c r="BE1326" s="149">
        <f>IF(N1326="základní",J1326,0)</f>
        <v>0</v>
      </c>
      <c r="BF1326" s="149">
        <f>IF(N1326="snížená",J1326,0)</f>
        <v>0</v>
      </c>
      <c r="BG1326" s="149">
        <f>IF(N1326="zákl. přenesená",J1326,0)</f>
        <v>0</v>
      </c>
      <c r="BH1326" s="149">
        <f>IF(N1326="sníž. přenesená",J1326,0)</f>
        <v>0</v>
      </c>
      <c r="BI1326" s="149">
        <f>IF(N1326="nulová",J1326,0)</f>
        <v>0</v>
      </c>
      <c r="BJ1326" s="17" t="s">
        <v>92</v>
      </c>
      <c r="BK1326" s="149">
        <f>ROUND(I1326*H1326,2)</f>
        <v>0</v>
      </c>
      <c r="BL1326" s="17" t="s">
        <v>178</v>
      </c>
      <c r="BM1326" s="148" t="s">
        <v>1756</v>
      </c>
    </row>
    <row r="1327" spans="2:65" s="1" customFormat="1" ht="28.8">
      <c r="B1327" s="33"/>
      <c r="D1327" s="150" t="s">
        <v>180</v>
      </c>
      <c r="F1327" s="151" t="s">
        <v>1757</v>
      </c>
      <c r="I1327" s="152"/>
      <c r="L1327" s="33"/>
      <c r="M1327" s="153"/>
      <c r="T1327" s="57"/>
      <c r="AT1327" s="17" t="s">
        <v>180</v>
      </c>
      <c r="AU1327" s="17" t="s">
        <v>98</v>
      </c>
    </row>
    <row r="1328" spans="2:65" s="14" customFormat="1">
      <c r="B1328" s="182"/>
      <c r="D1328" s="150" t="s">
        <v>182</v>
      </c>
      <c r="E1328" s="183" t="s">
        <v>1</v>
      </c>
      <c r="F1328" s="184" t="s">
        <v>1758</v>
      </c>
      <c r="H1328" s="183" t="s">
        <v>1</v>
      </c>
      <c r="I1328" s="185"/>
      <c r="L1328" s="182"/>
      <c r="M1328" s="186"/>
      <c r="T1328" s="187"/>
      <c r="AT1328" s="183" t="s">
        <v>182</v>
      </c>
      <c r="AU1328" s="183" t="s">
        <v>98</v>
      </c>
      <c r="AV1328" s="14" t="s">
        <v>92</v>
      </c>
      <c r="AW1328" s="14" t="s">
        <v>40</v>
      </c>
      <c r="AX1328" s="14" t="s">
        <v>85</v>
      </c>
      <c r="AY1328" s="183" t="s">
        <v>171</v>
      </c>
    </row>
    <row r="1329" spans="2:65" s="12" customFormat="1">
      <c r="B1329" s="154"/>
      <c r="D1329" s="150" t="s">
        <v>182</v>
      </c>
      <c r="E1329" s="155" t="s">
        <v>1</v>
      </c>
      <c r="F1329" s="156" t="s">
        <v>1759</v>
      </c>
      <c r="H1329" s="157">
        <v>11</v>
      </c>
      <c r="I1329" s="158"/>
      <c r="L1329" s="154"/>
      <c r="M1329" s="159"/>
      <c r="T1329" s="160"/>
      <c r="AT1329" s="155" t="s">
        <v>182</v>
      </c>
      <c r="AU1329" s="155" t="s">
        <v>98</v>
      </c>
      <c r="AV1329" s="12" t="s">
        <v>98</v>
      </c>
      <c r="AW1329" s="12" t="s">
        <v>40</v>
      </c>
      <c r="AX1329" s="12" t="s">
        <v>85</v>
      </c>
      <c r="AY1329" s="155" t="s">
        <v>171</v>
      </c>
    </row>
    <row r="1330" spans="2:65" s="13" customFormat="1">
      <c r="B1330" s="172"/>
      <c r="D1330" s="150" t="s">
        <v>182</v>
      </c>
      <c r="E1330" s="173" t="s">
        <v>1</v>
      </c>
      <c r="F1330" s="174" t="s">
        <v>546</v>
      </c>
      <c r="H1330" s="175">
        <v>11</v>
      </c>
      <c r="I1330" s="176"/>
      <c r="L1330" s="172"/>
      <c r="M1330" s="177"/>
      <c r="T1330" s="178"/>
      <c r="AT1330" s="173" t="s">
        <v>182</v>
      </c>
      <c r="AU1330" s="173" t="s">
        <v>98</v>
      </c>
      <c r="AV1330" s="13" t="s">
        <v>178</v>
      </c>
      <c r="AW1330" s="13" t="s">
        <v>40</v>
      </c>
      <c r="AX1330" s="13" t="s">
        <v>92</v>
      </c>
      <c r="AY1330" s="173" t="s">
        <v>171</v>
      </c>
    </row>
    <row r="1331" spans="2:65" s="1" customFormat="1" ht="24.15" customHeight="1">
      <c r="B1331" s="33"/>
      <c r="C1331" s="137" t="s">
        <v>1760</v>
      </c>
      <c r="D1331" s="137" t="s">
        <v>173</v>
      </c>
      <c r="E1331" s="138" t="s">
        <v>1761</v>
      </c>
      <c r="F1331" s="139" t="s">
        <v>1762</v>
      </c>
      <c r="G1331" s="140" t="s">
        <v>382</v>
      </c>
      <c r="H1331" s="141">
        <v>1</v>
      </c>
      <c r="I1331" s="142"/>
      <c r="J1331" s="143">
        <f>ROUND(I1331*H1331,2)</f>
        <v>0</v>
      </c>
      <c r="K1331" s="139" t="s">
        <v>177</v>
      </c>
      <c r="L1331" s="33"/>
      <c r="M1331" s="144" t="s">
        <v>1</v>
      </c>
      <c r="N1331" s="145" t="s">
        <v>50</v>
      </c>
      <c r="P1331" s="146">
        <f>O1331*H1331</f>
        <v>0</v>
      </c>
      <c r="Q1331" s="146">
        <v>6.4049999999999996E-2</v>
      </c>
      <c r="R1331" s="146">
        <f>Q1331*H1331</f>
        <v>6.4049999999999996E-2</v>
      </c>
      <c r="S1331" s="146">
        <v>0</v>
      </c>
      <c r="T1331" s="147">
        <f>S1331*H1331</f>
        <v>0</v>
      </c>
      <c r="AR1331" s="148" t="s">
        <v>178</v>
      </c>
      <c r="AT1331" s="148" t="s">
        <v>173</v>
      </c>
      <c r="AU1331" s="148" t="s">
        <v>98</v>
      </c>
      <c r="AY1331" s="17" t="s">
        <v>171</v>
      </c>
      <c r="BE1331" s="149">
        <f>IF(N1331="základní",J1331,0)</f>
        <v>0</v>
      </c>
      <c r="BF1331" s="149">
        <f>IF(N1331="snížená",J1331,0)</f>
        <v>0</v>
      </c>
      <c r="BG1331" s="149">
        <f>IF(N1331="zákl. přenesená",J1331,0)</f>
        <v>0</v>
      </c>
      <c r="BH1331" s="149">
        <f>IF(N1331="sníž. přenesená",J1331,0)</f>
        <v>0</v>
      </c>
      <c r="BI1331" s="149">
        <f>IF(N1331="nulová",J1331,0)</f>
        <v>0</v>
      </c>
      <c r="BJ1331" s="17" t="s">
        <v>92</v>
      </c>
      <c r="BK1331" s="149">
        <f>ROUND(I1331*H1331,2)</f>
        <v>0</v>
      </c>
      <c r="BL1331" s="17" t="s">
        <v>178</v>
      </c>
      <c r="BM1331" s="148" t="s">
        <v>1763</v>
      </c>
    </row>
    <row r="1332" spans="2:65" s="1" customFormat="1" ht="28.8">
      <c r="B1332" s="33"/>
      <c r="D1332" s="150" t="s">
        <v>180</v>
      </c>
      <c r="F1332" s="151" t="s">
        <v>1764</v>
      </c>
      <c r="I1332" s="152"/>
      <c r="L1332" s="33"/>
      <c r="M1332" s="153"/>
      <c r="T1332" s="57"/>
      <c r="AT1332" s="17" t="s">
        <v>180</v>
      </c>
      <c r="AU1332" s="17" t="s">
        <v>98</v>
      </c>
    </row>
    <row r="1333" spans="2:65" s="14" customFormat="1">
      <c r="B1333" s="182"/>
      <c r="D1333" s="150" t="s">
        <v>182</v>
      </c>
      <c r="E1333" s="183" t="s">
        <v>1</v>
      </c>
      <c r="F1333" s="184" t="s">
        <v>1758</v>
      </c>
      <c r="H1333" s="183" t="s">
        <v>1</v>
      </c>
      <c r="I1333" s="185"/>
      <c r="L1333" s="182"/>
      <c r="M1333" s="186"/>
      <c r="T1333" s="187"/>
      <c r="AT1333" s="183" t="s">
        <v>182</v>
      </c>
      <c r="AU1333" s="183" t="s">
        <v>98</v>
      </c>
      <c r="AV1333" s="14" t="s">
        <v>92</v>
      </c>
      <c r="AW1333" s="14" t="s">
        <v>40</v>
      </c>
      <c r="AX1333" s="14" t="s">
        <v>85</v>
      </c>
      <c r="AY1333" s="183" t="s">
        <v>171</v>
      </c>
    </row>
    <row r="1334" spans="2:65" s="12" customFormat="1">
      <c r="B1334" s="154"/>
      <c r="D1334" s="150" t="s">
        <v>182</v>
      </c>
      <c r="E1334" s="155" t="s">
        <v>1</v>
      </c>
      <c r="F1334" s="156" t="s">
        <v>785</v>
      </c>
      <c r="H1334" s="157">
        <v>1</v>
      </c>
      <c r="I1334" s="158"/>
      <c r="L1334" s="154"/>
      <c r="M1334" s="159"/>
      <c r="T1334" s="160"/>
      <c r="AT1334" s="155" t="s">
        <v>182</v>
      </c>
      <c r="AU1334" s="155" t="s">
        <v>98</v>
      </c>
      <c r="AV1334" s="12" t="s">
        <v>98</v>
      </c>
      <c r="AW1334" s="12" t="s">
        <v>40</v>
      </c>
      <c r="AX1334" s="12" t="s">
        <v>85</v>
      </c>
      <c r="AY1334" s="155" t="s">
        <v>171</v>
      </c>
    </row>
    <row r="1335" spans="2:65" s="13" customFormat="1">
      <c r="B1335" s="172"/>
      <c r="D1335" s="150" t="s">
        <v>182</v>
      </c>
      <c r="E1335" s="173" t="s">
        <v>1</v>
      </c>
      <c r="F1335" s="174" t="s">
        <v>546</v>
      </c>
      <c r="H1335" s="175">
        <v>1</v>
      </c>
      <c r="I1335" s="176"/>
      <c r="L1335" s="172"/>
      <c r="M1335" s="177"/>
      <c r="T1335" s="178"/>
      <c r="AT1335" s="173" t="s">
        <v>182</v>
      </c>
      <c r="AU1335" s="173" t="s">
        <v>98</v>
      </c>
      <c r="AV1335" s="13" t="s">
        <v>178</v>
      </c>
      <c r="AW1335" s="13" t="s">
        <v>40</v>
      </c>
      <c r="AX1335" s="13" t="s">
        <v>92</v>
      </c>
      <c r="AY1335" s="173" t="s">
        <v>171</v>
      </c>
    </row>
    <row r="1336" spans="2:65" s="1" customFormat="1" ht="24.15" customHeight="1">
      <c r="B1336" s="33"/>
      <c r="C1336" s="137" t="s">
        <v>1765</v>
      </c>
      <c r="D1336" s="137" t="s">
        <v>173</v>
      </c>
      <c r="E1336" s="138" t="s">
        <v>1766</v>
      </c>
      <c r="F1336" s="139" t="s">
        <v>1767</v>
      </c>
      <c r="G1336" s="140" t="s">
        <v>382</v>
      </c>
      <c r="H1336" s="141">
        <v>1</v>
      </c>
      <c r="I1336" s="142"/>
      <c r="J1336" s="143">
        <f>ROUND(I1336*H1336,2)</f>
        <v>0</v>
      </c>
      <c r="K1336" s="139" t="s">
        <v>177</v>
      </c>
      <c r="L1336" s="33"/>
      <c r="M1336" s="144" t="s">
        <v>1</v>
      </c>
      <c r="N1336" s="145" t="s">
        <v>50</v>
      </c>
      <c r="P1336" s="146">
        <f>O1336*H1336</f>
        <v>0</v>
      </c>
      <c r="Q1336" s="146">
        <v>4.9050000000000003E-2</v>
      </c>
      <c r="R1336" s="146">
        <f>Q1336*H1336</f>
        <v>4.9050000000000003E-2</v>
      </c>
      <c r="S1336" s="146">
        <v>0</v>
      </c>
      <c r="T1336" s="147">
        <f>S1336*H1336</f>
        <v>0</v>
      </c>
      <c r="AR1336" s="148" t="s">
        <v>178</v>
      </c>
      <c r="AT1336" s="148" t="s">
        <v>173</v>
      </c>
      <c r="AU1336" s="148" t="s">
        <v>98</v>
      </c>
      <c r="AY1336" s="17" t="s">
        <v>171</v>
      </c>
      <c r="BE1336" s="149">
        <f>IF(N1336="základní",J1336,0)</f>
        <v>0</v>
      </c>
      <c r="BF1336" s="149">
        <f>IF(N1336="snížená",J1336,0)</f>
        <v>0</v>
      </c>
      <c r="BG1336" s="149">
        <f>IF(N1336="zákl. přenesená",J1336,0)</f>
        <v>0</v>
      </c>
      <c r="BH1336" s="149">
        <f>IF(N1336="sníž. přenesená",J1336,0)</f>
        <v>0</v>
      </c>
      <c r="BI1336" s="149">
        <f>IF(N1336="nulová",J1336,0)</f>
        <v>0</v>
      </c>
      <c r="BJ1336" s="17" t="s">
        <v>92</v>
      </c>
      <c r="BK1336" s="149">
        <f>ROUND(I1336*H1336,2)</f>
        <v>0</v>
      </c>
      <c r="BL1336" s="17" t="s">
        <v>178</v>
      </c>
      <c r="BM1336" s="148" t="s">
        <v>1768</v>
      </c>
    </row>
    <row r="1337" spans="2:65" s="1" customFormat="1" ht="28.8">
      <c r="B1337" s="33"/>
      <c r="D1337" s="150" t="s">
        <v>180</v>
      </c>
      <c r="F1337" s="151" t="s">
        <v>1769</v>
      </c>
      <c r="I1337" s="152"/>
      <c r="L1337" s="33"/>
      <c r="M1337" s="153"/>
      <c r="T1337" s="57"/>
      <c r="AT1337" s="17" t="s">
        <v>180</v>
      </c>
      <c r="AU1337" s="17" t="s">
        <v>98</v>
      </c>
    </row>
    <row r="1338" spans="2:65" s="14" customFormat="1">
      <c r="B1338" s="182"/>
      <c r="D1338" s="150" t="s">
        <v>182</v>
      </c>
      <c r="E1338" s="183" t="s">
        <v>1</v>
      </c>
      <c r="F1338" s="184" t="s">
        <v>1363</v>
      </c>
      <c r="H1338" s="183" t="s">
        <v>1</v>
      </c>
      <c r="I1338" s="185"/>
      <c r="L1338" s="182"/>
      <c r="M1338" s="186"/>
      <c r="T1338" s="187"/>
      <c r="AT1338" s="183" t="s">
        <v>182</v>
      </c>
      <c r="AU1338" s="183" t="s">
        <v>98</v>
      </c>
      <c r="AV1338" s="14" t="s">
        <v>92</v>
      </c>
      <c r="AW1338" s="14" t="s">
        <v>40</v>
      </c>
      <c r="AX1338" s="14" t="s">
        <v>85</v>
      </c>
      <c r="AY1338" s="183" t="s">
        <v>171</v>
      </c>
    </row>
    <row r="1339" spans="2:65" s="12" customFormat="1">
      <c r="B1339" s="154"/>
      <c r="D1339" s="150" t="s">
        <v>182</v>
      </c>
      <c r="E1339" s="155" t="s">
        <v>1</v>
      </c>
      <c r="F1339" s="156" t="s">
        <v>785</v>
      </c>
      <c r="H1339" s="157">
        <v>1</v>
      </c>
      <c r="I1339" s="158"/>
      <c r="L1339" s="154"/>
      <c r="M1339" s="159"/>
      <c r="T1339" s="160"/>
      <c r="AT1339" s="155" t="s">
        <v>182</v>
      </c>
      <c r="AU1339" s="155" t="s">
        <v>98</v>
      </c>
      <c r="AV1339" s="12" t="s">
        <v>98</v>
      </c>
      <c r="AW1339" s="12" t="s">
        <v>40</v>
      </c>
      <c r="AX1339" s="12" t="s">
        <v>85</v>
      </c>
      <c r="AY1339" s="155" t="s">
        <v>171</v>
      </c>
    </row>
    <row r="1340" spans="2:65" s="13" customFormat="1">
      <c r="B1340" s="172"/>
      <c r="D1340" s="150" t="s">
        <v>182</v>
      </c>
      <c r="E1340" s="173" t="s">
        <v>1</v>
      </c>
      <c r="F1340" s="174" t="s">
        <v>546</v>
      </c>
      <c r="H1340" s="175">
        <v>1</v>
      </c>
      <c r="I1340" s="176"/>
      <c r="L1340" s="172"/>
      <c r="M1340" s="177"/>
      <c r="T1340" s="178"/>
      <c r="AT1340" s="173" t="s">
        <v>182</v>
      </c>
      <c r="AU1340" s="173" t="s">
        <v>98</v>
      </c>
      <c r="AV1340" s="13" t="s">
        <v>178</v>
      </c>
      <c r="AW1340" s="13" t="s">
        <v>40</v>
      </c>
      <c r="AX1340" s="13" t="s">
        <v>92</v>
      </c>
      <c r="AY1340" s="173" t="s">
        <v>171</v>
      </c>
    </row>
    <row r="1341" spans="2:65" s="1" customFormat="1" ht="33" customHeight="1">
      <c r="B1341" s="33"/>
      <c r="C1341" s="137" t="s">
        <v>1770</v>
      </c>
      <c r="D1341" s="137" t="s">
        <v>173</v>
      </c>
      <c r="E1341" s="138" t="s">
        <v>1771</v>
      </c>
      <c r="F1341" s="139" t="s">
        <v>1772</v>
      </c>
      <c r="G1341" s="140" t="s">
        <v>382</v>
      </c>
      <c r="H1341" s="141">
        <v>6</v>
      </c>
      <c r="I1341" s="142"/>
      <c r="J1341" s="143">
        <f>ROUND(I1341*H1341,2)</f>
        <v>0</v>
      </c>
      <c r="K1341" s="139" t="s">
        <v>177</v>
      </c>
      <c r="L1341" s="33"/>
      <c r="M1341" s="144" t="s">
        <v>1</v>
      </c>
      <c r="N1341" s="145" t="s">
        <v>50</v>
      </c>
      <c r="P1341" s="146">
        <f>O1341*H1341</f>
        <v>0</v>
      </c>
      <c r="Q1341" s="146">
        <v>5.9800000000000001E-3</v>
      </c>
      <c r="R1341" s="146">
        <f>Q1341*H1341</f>
        <v>3.5880000000000002E-2</v>
      </c>
      <c r="S1341" s="146">
        <v>0</v>
      </c>
      <c r="T1341" s="147">
        <f>S1341*H1341</f>
        <v>0</v>
      </c>
      <c r="AR1341" s="148" t="s">
        <v>178</v>
      </c>
      <c r="AT1341" s="148" t="s">
        <v>173</v>
      </c>
      <c r="AU1341" s="148" t="s">
        <v>98</v>
      </c>
      <c r="AY1341" s="17" t="s">
        <v>171</v>
      </c>
      <c r="BE1341" s="149">
        <f>IF(N1341="základní",J1341,0)</f>
        <v>0</v>
      </c>
      <c r="BF1341" s="149">
        <f>IF(N1341="snížená",J1341,0)</f>
        <v>0</v>
      </c>
      <c r="BG1341" s="149">
        <f>IF(N1341="zákl. přenesená",J1341,0)</f>
        <v>0</v>
      </c>
      <c r="BH1341" s="149">
        <f>IF(N1341="sníž. přenesená",J1341,0)</f>
        <v>0</v>
      </c>
      <c r="BI1341" s="149">
        <f>IF(N1341="nulová",J1341,0)</f>
        <v>0</v>
      </c>
      <c r="BJ1341" s="17" t="s">
        <v>92</v>
      </c>
      <c r="BK1341" s="149">
        <f>ROUND(I1341*H1341,2)</f>
        <v>0</v>
      </c>
      <c r="BL1341" s="17" t="s">
        <v>178</v>
      </c>
      <c r="BM1341" s="148" t="s">
        <v>1773</v>
      </c>
    </row>
    <row r="1342" spans="2:65" s="1" customFormat="1" ht="28.8">
      <c r="B1342" s="33"/>
      <c r="D1342" s="150" t="s">
        <v>180</v>
      </c>
      <c r="F1342" s="151" t="s">
        <v>1774</v>
      </c>
      <c r="I1342" s="152"/>
      <c r="L1342" s="33"/>
      <c r="M1342" s="153"/>
      <c r="T1342" s="57"/>
      <c r="AT1342" s="17" t="s">
        <v>180</v>
      </c>
      <c r="AU1342" s="17" t="s">
        <v>98</v>
      </c>
    </row>
    <row r="1343" spans="2:65" s="14" customFormat="1">
      <c r="B1343" s="182"/>
      <c r="D1343" s="150" t="s">
        <v>182</v>
      </c>
      <c r="E1343" s="183" t="s">
        <v>1</v>
      </c>
      <c r="F1343" s="184" t="s">
        <v>1363</v>
      </c>
      <c r="H1343" s="183" t="s">
        <v>1</v>
      </c>
      <c r="I1343" s="185"/>
      <c r="L1343" s="182"/>
      <c r="M1343" s="186"/>
      <c r="T1343" s="187"/>
      <c r="AT1343" s="183" t="s">
        <v>182</v>
      </c>
      <c r="AU1343" s="183" t="s">
        <v>98</v>
      </c>
      <c r="AV1343" s="14" t="s">
        <v>92</v>
      </c>
      <c r="AW1343" s="14" t="s">
        <v>40</v>
      </c>
      <c r="AX1343" s="14" t="s">
        <v>85</v>
      </c>
      <c r="AY1343" s="183" t="s">
        <v>171</v>
      </c>
    </row>
    <row r="1344" spans="2:65" s="12" customFormat="1">
      <c r="B1344" s="154"/>
      <c r="D1344" s="150" t="s">
        <v>182</v>
      </c>
      <c r="E1344" s="155" t="s">
        <v>1</v>
      </c>
      <c r="F1344" s="156" t="s">
        <v>1492</v>
      </c>
      <c r="H1344" s="157">
        <v>6</v>
      </c>
      <c r="I1344" s="158"/>
      <c r="L1344" s="154"/>
      <c r="M1344" s="159"/>
      <c r="T1344" s="160"/>
      <c r="AT1344" s="155" t="s">
        <v>182</v>
      </c>
      <c r="AU1344" s="155" t="s">
        <v>98</v>
      </c>
      <c r="AV1344" s="12" t="s">
        <v>98</v>
      </c>
      <c r="AW1344" s="12" t="s">
        <v>40</v>
      </c>
      <c r="AX1344" s="12" t="s">
        <v>85</v>
      </c>
      <c r="AY1344" s="155" t="s">
        <v>171</v>
      </c>
    </row>
    <row r="1345" spans="2:65" s="13" customFormat="1">
      <c r="B1345" s="172"/>
      <c r="D1345" s="150" t="s">
        <v>182</v>
      </c>
      <c r="E1345" s="173" t="s">
        <v>1</v>
      </c>
      <c r="F1345" s="174" t="s">
        <v>546</v>
      </c>
      <c r="H1345" s="175">
        <v>6</v>
      </c>
      <c r="I1345" s="176"/>
      <c r="L1345" s="172"/>
      <c r="M1345" s="177"/>
      <c r="T1345" s="178"/>
      <c r="AT1345" s="173" t="s">
        <v>182</v>
      </c>
      <c r="AU1345" s="173" t="s">
        <v>98</v>
      </c>
      <c r="AV1345" s="13" t="s">
        <v>178</v>
      </c>
      <c r="AW1345" s="13" t="s">
        <v>40</v>
      </c>
      <c r="AX1345" s="13" t="s">
        <v>92</v>
      </c>
      <c r="AY1345" s="173" t="s">
        <v>171</v>
      </c>
    </row>
    <row r="1346" spans="2:65" s="1" customFormat="1" ht="33" customHeight="1">
      <c r="B1346" s="33"/>
      <c r="C1346" s="137" t="s">
        <v>1775</v>
      </c>
      <c r="D1346" s="137" t="s">
        <v>173</v>
      </c>
      <c r="E1346" s="138" t="s">
        <v>1776</v>
      </c>
      <c r="F1346" s="139" t="s">
        <v>1777</v>
      </c>
      <c r="G1346" s="140" t="s">
        <v>382</v>
      </c>
      <c r="H1346" s="141">
        <v>6</v>
      </c>
      <c r="I1346" s="142"/>
      <c r="J1346" s="143">
        <f>ROUND(I1346*H1346,2)</f>
        <v>0</v>
      </c>
      <c r="K1346" s="139" t="s">
        <v>177</v>
      </c>
      <c r="L1346" s="33"/>
      <c r="M1346" s="144" t="s">
        <v>1</v>
      </c>
      <c r="N1346" s="145" t="s">
        <v>50</v>
      </c>
      <c r="P1346" s="146">
        <f>O1346*H1346</f>
        <v>0</v>
      </c>
      <c r="Q1346" s="146">
        <v>8.1399999999999997E-3</v>
      </c>
      <c r="R1346" s="146">
        <f>Q1346*H1346</f>
        <v>4.8839999999999995E-2</v>
      </c>
      <c r="S1346" s="146">
        <v>0</v>
      </c>
      <c r="T1346" s="147">
        <f>S1346*H1346</f>
        <v>0</v>
      </c>
      <c r="AR1346" s="148" t="s">
        <v>178</v>
      </c>
      <c r="AT1346" s="148" t="s">
        <v>173</v>
      </c>
      <c r="AU1346" s="148" t="s">
        <v>98</v>
      </c>
      <c r="AY1346" s="17" t="s">
        <v>171</v>
      </c>
      <c r="BE1346" s="149">
        <f>IF(N1346="základní",J1346,0)</f>
        <v>0</v>
      </c>
      <c r="BF1346" s="149">
        <f>IF(N1346="snížená",J1346,0)</f>
        <v>0</v>
      </c>
      <c r="BG1346" s="149">
        <f>IF(N1346="zákl. přenesená",J1346,0)</f>
        <v>0</v>
      </c>
      <c r="BH1346" s="149">
        <f>IF(N1346="sníž. přenesená",J1346,0)</f>
        <v>0</v>
      </c>
      <c r="BI1346" s="149">
        <f>IF(N1346="nulová",J1346,0)</f>
        <v>0</v>
      </c>
      <c r="BJ1346" s="17" t="s">
        <v>92</v>
      </c>
      <c r="BK1346" s="149">
        <f>ROUND(I1346*H1346,2)</f>
        <v>0</v>
      </c>
      <c r="BL1346" s="17" t="s">
        <v>178</v>
      </c>
      <c r="BM1346" s="148" t="s">
        <v>1778</v>
      </c>
    </row>
    <row r="1347" spans="2:65" s="1" customFormat="1" ht="28.8">
      <c r="B1347" s="33"/>
      <c r="D1347" s="150" t="s">
        <v>180</v>
      </c>
      <c r="F1347" s="151" t="s">
        <v>1779</v>
      </c>
      <c r="I1347" s="152"/>
      <c r="L1347" s="33"/>
      <c r="M1347" s="153"/>
      <c r="T1347" s="57"/>
      <c r="AT1347" s="17" t="s">
        <v>180</v>
      </c>
      <c r="AU1347" s="17" t="s">
        <v>98</v>
      </c>
    </row>
    <row r="1348" spans="2:65" s="14" customFormat="1">
      <c r="B1348" s="182"/>
      <c r="D1348" s="150" t="s">
        <v>182</v>
      </c>
      <c r="E1348" s="183" t="s">
        <v>1</v>
      </c>
      <c r="F1348" s="184" t="s">
        <v>1363</v>
      </c>
      <c r="H1348" s="183" t="s">
        <v>1</v>
      </c>
      <c r="I1348" s="185"/>
      <c r="L1348" s="182"/>
      <c r="M1348" s="186"/>
      <c r="T1348" s="187"/>
      <c r="AT1348" s="183" t="s">
        <v>182</v>
      </c>
      <c r="AU1348" s="183" t="s">
        <v>98</v>
      </c>
      <c r="AV1348" s="14" t="s">
        <v>92</v>
      </c>
      <c r="AW1348" s="14" t="s">
        <v>40</v>
      </c>
      <c r="AX1348" s="14" t="s">
        <v>85</v>
      </c>
      <c r="AY1348" s="183" t="s">
        <v>171</v>
      </c>
    </row>
    <row r="1349" spans="2:65" s="12" customFormat="1">
      <c r="B1349" s="154"/>
      <c r="D1349" s="150" t="s">
        <v>182</v>
      </c>
      <c r="E1349" s="155" t="s">
        <v>1</v>
      </c>
      <c r="F1349" s="156" t="s">
        <v>1492</v>
      </c>
      <c r="H1349" s="157">
        <v>6</v>
      </c>
      <c r="I1349" s="158"/>
      <c r="L1349" s="154"/>
      <c r="M1349" s="159"/>
      <c r="T1349" s="160"/>
      <c r="AT1349" s="155" t="s">
        <v>182</v>
      </c>
      <c r="AU1349" s="155" t="s">
        <v>98</v>
      </c>
      <c r="AV1349" s="12" t="s">
        <v>98</v>
      </c>
      <c r="AW1349" s="12" t="s">
        <v>40</v>
      </c>
      <c r="AX1349" s="12" t="s">
        <v>85</v>
      </c>
      <c r="AY1349" s="155" t="s">
        <v>171</v>
      </c>
    </row>
    <row r="1350" spans="2:65" s="13" customFormat="1">
      <c r="B1350" s="172"/>
      <c r="D1350" s="150" t="s">
        <v>182</v>
      </c>
      <c r="E1350" s="173" t="s">
        <v>1</v>
      </c>
      <c r="F1350" s="174" t="s">
        <v>546</v>
      </c>
      <c r="H1350" s="175">
        <v>6</v>
      </c>
      <c r="I1350" s="176"/>
      <c r="L1350" s="172"/>
      <c r="M1350" s="177"/>
      <c r="T1350" s="178"/>
      <c r="AT1350" s="173" t="s">
        <v>182</v>
      </c>
      <c r="AU1350" s="173" t="s">
        <v>98</v>
      </c>
      <c r="AV1350" s="13" t="s">
        <v>178</v>
      </c>
      <c r="AW1350" s="13" t="s">
        <v>40</v>
      </c>
      <c r="AX1350" s="13" t="s">
        <v>92</v>
      </c>
      <c r="AY1350" s="173" t="s">
        <v>171</v>
      </c>
    </row>
    <row r="1351" spans="2:65" s="1" customFormat="1" ht="33" customHeight="1">
      <c r="B1351" s="33"/>
      <c r="C1351" s="137" t="s">
        <v>1780</v>
      </c>
      <c r="D1351" s="137" t="s">
        <v>173</v>
      </c>
      <c r="E1351" s="138" t="s">
        <v>1781</v>
      </c>
      <c r="F1351" s="139" t="s">
        <v>1782</v>
      </c>
      <c r="G1351" s="140" t="s">
        <v>382</v>
      </c>
      <c r="H1351" s="141">
        <v>1</v>
      </c>
      <c r="I1351" s="142"/>
      <c r="J1351" s="143">
        <f>ROUND(I1351*H1351,2)</f>
        <v>0</v>
      </c>
      <c r="K1351" s="139" t="s">
        <v>177</v>
      </c>
      <c r="L1351" s="33"/>
      <c r="M1351" s="144" t="s">
        <v>1</v>
      </c>
      <c r="N1351" s="145" t="s">
        <v>50</v>
      </c>
      <c r="P1351" s="146">
        <f>O1351*H1351</f>
        <v>0</v>
      </c>
      <c r="Q1351" s="146">
        <v>1.1950000000000001E-2</v>
      </c>
      <c r="R1351" s="146">
        <f>Q1351*H1351</f>
        <v>1.1950000000000001E-2</v>
      </c>
      <c r="S1351" s="146">
        <v>0</v>
      </c>
      <c r="T1351" s="147">
        <f>S1351*H1351</f>
        <v>0</v>
      </c>
      <c r="AR1351" s="148" t="s">
        <v>178</v>
      </c>
      <c r="AT1351" s="148" t="s">
        <v>173</v>
      </c>
      <c r="AU1351" s="148" t="s">
        <v>98</v>
      </c>
      <c r="AY1351" s="17" t="s">
        <v>171</v>
      </c>
      <c r="BE1351" s="149">
        <f>IF(N1351="základní",J1351,0)</f>
        <v>0</v>
      </c>
      <c r="BF1351" s="149">
        <f>IF(N1351="snížená",J1351,0)</f>
        <v>0</v>
      </c>
      <c r="BG1351" s="149">
        <f>IF(N1351="zákl. přenesená",J1351,0)</f>
        <v>0</v>
      </c>
      <c r="BH1351" s="149">
        <f>IF(N1351="sníž. přenesená",J1351,0)</f>
        <v>0</v>
      </c>
      <c r="BI1351" s="149">
        <f>IF(N1351="nulová",J1351,0)</f>
        <v>0</v>
      </c>
      <c r="BJ1351" s="17" t="s">
        <v>92</v>
      </c>
      <c r="BK1351" s="149">
        <f>ROUND(I1351*H1351,2)</f>
        <v>0</v>
      </c>
      <c r="BL1351" s="17" t="s">
        <v>178</v>
      </c>
      <c r="BM1351" s="148" t="s">
        <v>1783</v>
      </c>
    </row>
    <row r="1352" spans="2:65" s="1" customFormat="1" ht="28.8">
      <c r="B1352" s="33"/>
      <c r="D1352" s="150" t="s">
        <v>180</v>
      </c>
      <c r="F1352" s="151" t="s">
        <v>1784</v>
      </c>
      <c r="I1352" s="152"/>
      <c r="L1352" s="33"/>
      <c r="M1352" s="153"/>
      <c r="T1352" s="57"/>
      <c r="AT1352" s="17" t="s">
        <v>180</v>
      </c>
      <c r="AU1352" s="17" t="s">
        <v>98</v>
      </c>
    </row>
    <row r="1353" spans="2:65" s="14" customFormat="1">
      <c r="B1353" s="182"/>
      <c r="D1353" s="150" t="s">
        <v>182</v>
      </c>
      <c r="E1353" s="183" t="s">
        <v>1</v>
      </c>
      <c r="F1353" s="184" t="s">
        <v>1363</v>
      </c>
      <c r="H1353" s="183" t="s">
        <v>1</v>
      </c>
      <c r="I1353" s="185"/>
      <c r="L1353" s="182"/>
      <c r="M1353" s="186"/>
      <c r="T1353" s="187"/>
      <c r="AT1353" s="183" t="s">
        <v>182</v>
      </c>
      <c r="AU1353" s="183" t="s">
        <v>98</v>
      </c>
      <c r="AV1353" s="14" t="s">
        <v>92</v>
      </c>
      <c r="AW1353" s="14" t="s">
        <v>40</v>
      </c>
      <c r="AX1353" s="14" t="s">
        <v>85</v>
      </c>
      <c r="AY1353" s="183" t="s">
        <v>171</v>
      </c>
    </row>
    <row r="1354" spans="2:65" s="12" customFormat="1">
      <c r="B1354" s="154"/>
      <c r="D1354" s="150" t="s">
        <v>182</v>
      </c>
      <c r="E1354" s="155" t="s">
        <v>1</v>
      </c>
      <c r="F1354" s="156" t="s">
        <v>785</v>
      </c>
      <c r="H1354" s="157">
        <v>1</v>
      </c>
      <c r="I1354" s="158"/>
      <c r="L1354" s="154"/>
      <c r="M1354" s="159"/>
      <c r="T1354" s="160"/>
      <c r="AT1354" s="155" t="s">
        <v>182</v>
      </c>
      <c r="AU1354" s="155" t="s">
        <v>98</v>
      </c>
      <c r="AV1354" s="12" t="s">
        <v>98</v>
      </c>
      <c r="AW1354" s="12" t="s">
        <v>40</v>
      </c>
      <c r="AX1354" s="12" t="s">
        <v>85</v>
      </c>
      <c r="AY1354" s="155" t="s">
        <v>171</v>
      </c>
    </row>
    <row r="1355" spans="2:65" s="13" customFormat="1">
      <c r="B1355" s="172"/>
      <c r="D1355" s="150" t="s">
        <v>182</v>
      </c>
      <c r="E1355" s="173" t="s">
        <v>1</v>
      </c>
      <c r="F1355" s="174" t="s">
        <v>546</v>
      </c>
      <c r="H1355" s="175">
        <v>1</v>
      </c>
      <c r="I1355" s="176"/>
      <c r="L1355" s="172"/>
      <c r="M1355" s="177"/>
      <c r="T1355" s="178"/>
      <c r="AT1355" s="173" t="s">
        <v>182</v>
      </c>
      <c r="AU1355" s="173" t="s">
        <v>98</v>
      </c>
      <c r="AV1355" s="13" t="s">
        <v>178</v>
      </c>
      <c r="AW1355" s="13" t="s">
        <v>40</v>
      </c>
      <c r="AX1355" s="13" t="s">
        <v>92</v>
      </c>
      <c r="AY1355" s="173" t="s">
        <v>171</v>
      </c>
    </row>
    <row r="1356" spans="2:65" s="1" customFormat="1" ht="24.15" customHeight="1">
      <c r="B1356" s="33"/>
      <c r="C1356" s="137" t="s">
        <v>1785</v>
      </c>
      <c r="D1356" s="137" t="s">
        <v>173</v>
      </c>
      <c r="E1356" s="138" t="s">
        <v>1786</v>
      </c>
      <c r="F1356" s="139" t="s">
        <v>1787</v>
      </c>
      <c r="G1356" s="140" t="s">
        <v>382</v>
      </c>
      <c r="H1356" s="141">
        <v>12</v>
      </c>
      <c r="I1356" s="142"/>
      <c r="J1356" s="143">
        <f>ROUND(I1356*H1356,2)</f>
        <v>0</v>
      </c>
      <c r="K1356" s="139" t="s">
        <v>177</v>
      </c>
      <c r="L1356" s="33"/>
      <c r="M1356" s="144" t="s">
        <v>1</v>
      </c>
      <c r="N1356" s="145" t="s">
        <v>50</v>
      </c>
      <c r="P1356" s="146">
        <f>O1356*H1356</f>
        <v>0</v>
      </c>
      <c r="Q1356" s="146">
        <v>0</v>
      </c>
      <c r="R1356" s="146">
        <f>Q1356*H1356</f>
        <v>0</v>
      </c>
      <c r="S1356" s="146">
        <v>0</v>
      </c>
      <c r="T1356" s="147">
        <f>S1356*H1356</f>
        <v>0</v>
      </c>
      <c r="AR1356" s="148" t="s">
        <v>178</v>
      </c>
      <c r="AT1356" s="148" t="s">
        <v>173</v>
      </c>
      <c r="AU1356" s="148" t="s">
        <v>98</v>
      </c>
      <c r="AY1356" s="17" t="s">
        <v>171</v>
      </c>
      <c r="BE1356" s="149">
        <f>IF(N1356="základní",J1356,0)</f>
        <v>0</v>
      </c>
      <c r="BF1356" s="149">
        <f>IF(N1356="snížená",J1356,0)</f>
        <v>0</v>
      </c>
      <c r="BG1356" s="149">
        <f>IF(N1356="zákl. přenesená",J1356,0)</f>
        <v>0</v>
      </c>
      <c r="BH1356" s="149">
        <f>IF(N1356="sníž. přenesená",J1356,0)</f>
        <v>0</v>
      </c>
      <c r="BI1356" s="149">
        <f>IF(N1356="nulová",J1356,0)</f>
        <v>0</v>
      </c>
      <c r="BJ1356" s="17" t="s">
        <v>92</v>
      </c>
      <c r="BK1356" s="149">
        <f>ROUND(I1356*H1356,2)</f>
        <v>0</v>
      </c>
      <c r="BL1356" s="17" t="s">
        <v>178</v>
      </c>
      <c r="BM1356" s="148" t="s">
        <v>1788</v>
      </c>
    </row>
    <row r="1357" spans="2:65" s="1" customFormat="1" ht="28.8">
      <c r="B1357" s="33"/>
      <c r="D1357" s="150" t="s">
        <v>180</v>
      </c>
      <c r="F1357" s="151" t="s">
        <v>1789</v>
      </c>
      <c r="I1357" s="152"/>
      <c r="L1357" s="33"/>
      <c r="M1357" s="153"/>
      <c r="T1357" s="57"/>
      <c r="AT1357" s="17" t="s">
        <v>180</v>
      </c>
      <c r="AU1357" s="17" t="s">
        <v>98</v>
      </c>
    </row>
    <row r="1358" spans="2:65" s="12" customFormat="1">
      <c r="B1358" s="154"/>
      <c r="D1358" s="150" t="s">
        <v>182</v>
      </c>
      <c r="E1358" s="155" t="s">
        <v>1</v>
      </c>
      <c r="F1358" s="156" t="s">
        <v>1790</v>
      </c>
      <c r="H1358" s="157">
        <v>12</v>
      </c>
      <c r="I1358" s="158"/>
      <c r="L1358" s="154"/>
      <c r="M1358" s="159"/>
      <c r="T1358" s="160"/>
      <c r="AT1358" s="155" t="s">
        <v>182</v>
      </c>
      <c r="AU1358" s="155" t="s">
        <v>98</v>
      </c>
      <c r="AV1358" s="12" t="s">
        <v>98</v>
      </c>
      <c r="AW1358" s="12" t="s">
        <v>40</v>
      </c>
      <c r="AX1358" s="12" t="s">
        <v>85</v>
      </c>
      <c r="AY1358" s="155" t="s">
        <v>171</v>
      </c>
    </row>
    <row r="1359" spans="2:65" s="13" customFormat="1">
      <c r="B1359" s="172"/>
      <c r="D1359" s="150" t="s">
        <v>182</v>
      </c>
      <c r="E1359" s="173" t="s">
        <v>1</v>
      </c>
      <c r="F1359" s="174" t="s">
        <v>546</v>
      </c>
      <c r="H1359" s="175">
        <v>12</v>
      </c>
      <c r="I1359" s="176"/>
      <c r="L1359" s="172"/>
      <c r="M1359" s="177"/>
      <c r="T1359" s="178"/>
      <c r="AT1359" s="173" t="s">
        <v>182</v>
      </c>
      <c r="AU1359" s="173" t="s">
        <v>98</v>
      </c>
      <c r="AV1359" s="13" t="s">
        <v>178</v>
      </c>
      <c r="AW1359" s="13" t="s">
        <v>40</v>
      </c>
      <c r="AX1359" s="13" t="s">
        <v>92</v>
      </c>
      <c r="AY1359" s="173" t="s">
        <v>171</v>
      </c>
    </row>
    <row r="1360" spans="2:65" s="1" customFormat="1" ht="24.15" customHeight="1">
      <c r="B1360" s="33"/>
      <c r="C1360" s="137" t="s">
        <v>1791</v>
      </c>
      <c r="D1360" s="137" t="s">
        <v>173</v>
      </c>
      <c r="E1360" s="138" t="s">
        <v>1792</v>
      </c>
      <c r="F1360" s="139" t="s">
        <v>1793</v>
      </c>
      <c r="G1360" s="140" t="s">
        <v>382</v>
      </c>
      <c r="H1360" s="141">
        <v>10</v>
      </c>
      <c r="I1360" s="142"/>
      <c r="J1360" s="143">
        <f>ROUND(I1360*H1360,2)</f>
        <v>0</v>
      </c>
      <c r="K1360" s="139" t="s">
        <v>177</v>
      </c>
      <c r="L1360" s="33"/>
      <c r="M1360" s="144" t="s">
        <v>1</v>
      </c>
      <c r="N1360" s="145" t="s">
        <v>50</v>
      </c>
      <c r="P1360" s="146">
        <f>O1360*H1360</f>
        <v>0</v>
      </c>
      <c r="Q1360" s="146">
        <v>1.9400000000000001E-3</v>
      </c>
      <c r="R1360" s="146">
        <f>Q1360*H1360</f>
        <v>1.9400000000000001E-2</v>
      </c>
      <c r="S1360" s="146">
        <v>0</v>
      </c>
      <c r="T1360" s="147">
        <f>S1360*H1360</f>
        <v>0</v>
      </c>
      <c r="AR1360" s="148" t="s">
        <v>178</v>
      </c>
      <c r="AT1360" s="148" t="s">
        <v>173</v>
      </c>
      <c r="AU1360" s="148" t="s">
        <v>98</v>
      </c>
      <c r="AY1360" s="17" t="s">
        <v>171</v>
      </c>
      <c r="BE1360" s="149">
        <f>IF(N1360="základní",J1360,0)</f>
        <v>0</v>
      </c>
      <c r="BF1360" s="149">
        <f>IF(N1360="snížená",J1360,0)</f>
        <v>0</v>
      </c>
      <c r="BG1360" s="149">
        <f>IF(N1360="zákl. přenesená",J1360,0)</f>
        <v>0</v>
      </c>
      <c r="BH1360" s="149">
        <f>IF(N1360="sníž. přenesená",J1360,0)</f>
        <v>0</v>
      </c>
      <c r="BI1360" s="149">
        <f>IF(N1360="nulová",J1360,0)</f>
        <v>0</v>
      </c>
      <c r="BJ1360" s="17" t="s">
        <v>92</v>
      </c>
      <c r="BK1360" s="149">
        <f>ROUND(I1360*H1360,2)</f>
        <v>0</v>
      </c>
      <c r="BL1360" s="17" t="s">
        <v>178</v>
      </c>
      <c r="BM1360" s="148" t="s">
        <v>1794</v>
      </c>
    </row>
    <row r="1361" spans="2:65" s="1" customFormat="1" ht="19.2">
      <c r="B1361" s="33"/>
      <c r="D1361" s="150" t="s">
        <v>180</v>
      </c>
      <c r="F1361" s="151" t="s">
        <v>1795</v>
      </c>
      <c r="I1361" s="152"/>
      <c r="L1361" s="33"/>
      <c r="M1361" s="153"/>
      <c r="T1361" s="57"/>
      <c r="AT1361" s="17" t="s">
        <v>180</v>
      </c>
      <c r="AU1361" s="17" t="s">
        <v>98</v>
      </c>
    </row>
    <row r="1362" spans="2:65" s="14" customFormat="1">
      <c r="B1362" s="182"/>
      <c r="D1362" s="150" t="s">
        <v>182</v>
      </c>
      <c r="E1362" s="183" t="s">
        <v>1</v>
      </c>
      <c r="F1362" s="184" t="s">
        <v>1363</v>
      </c>
      <c r="H1362" s="183" t="s">
        <v>1</v>
      </c>
      <c r="I1362" s="185"/>
      <c r="L1362" s="182"/>
      <c r="M1362" s="186"/>
      <c r="T1362" s="187"/>
      <c r="AT1362" s="183" t="s">
        <v>182</v>
      </c>
      <c r="AU1362" s="183" t="s">
        <v>98</v>
      </c>
      <c r="AV1362" s="14" t="s">
        <v>92</v>
      </c>
      <c r="AW1362" s="14" t="s">
        <v>40</v>
      </c>
      <c r="AX1362" s="14" t="s">
        <v>85</v>
      </c>
      <c r="AY1362" s="183" t="s">
        <v>171</v>
      </c>
    </row>
    <row r="1363" spans="2:65" s="12" customFormat="1">
      <c r="B1363" s="154"/>
      <c r="D1363" s="150" t="s">
        <v>182</v>
      </c>
      <c r="E1363" s="155" t="s">
        <v>1</v>
      </c>
      <c r="F1363" s="156" t="s">
        <v>1586</v>
      </c>
      <c r="H1363" s="157">
        <v>10</v>
      </c>
      <c r="I1363" s="158"/>
      <c r="L1363" s="154"/>
      <c r="M1363" s="159"/>
      <c r="T1363" s="160"/>
      <c r="AT1363" s="155" t="s">
        <v>182</v>
      </c>
      <c r="AU1363" s="155" t="s">
        <v>98</v>
      </c>
      <c r="AV1363" s="12" t="s">
        <v>98</v>
      </c>
      <c r="AW1363" s="12" t="s">
        <v>40</v>
      </c>
      <c r="AX1363" s="12" t="s">
        <v>85</v>
      </c>
      <c r="AY1363" s="155" t="s">
        <v>171</v>
      </c>
    </row>
    <row r="1364" spans="2:65" s="13" customFormat="1">
      <c r="B1364" s="172"/>
      <c r="D1364" s="150" t="s">
        <v>182</v>
      </c>
      <c r="E1364" s="173" t="s">
        <v>1</v>
      </c>
      <c r="F1364" s="174" t="s">
        <v>546</v>
      </c>
      <c r="H1364" s="175">
        <v>10</v>
      </c>
      <c r="I1364" s="176"/>
      <c r="L1364" s="172"/>
      <c r="M1364" s="177"/>
      <c r="T1364" s="178"/>
      <c r="AT1364" s="173" t="s">
        <v>182</v>
      </c>
      <c r="AU1364" s="173" t="s">
        <v>98</v>
      </c>
      <c r="AV1364" s="13" t="s">
        <v>178</v>
      </c>
      <c r="AW1364" s="13" t="s">
        <v>40</v>
      </c>
      <c r="AX1364" s="13" t="s">
        <v>92</v>
      </c>
      <c r="AY1364" s="173" t="s">
        <v>171</v>
      </c>
    </row>
    <row r="1365" spans="2:65" s="1" customFormat="1" ht="24.15" customHeight="1">
      <c r="B1365" s="33"/>
      <c r="C1365" s="137" t="s">
        <v>1796</v>
      </c>
      <c r="D1365" s="137" t="s">
        <v>173</v>
      </c>
      <c r="E1365" s="138" t="s">
        <v>1797</v>
      </c>
      <c r="F1365" s="139" t="s">
        <v>1798</v>
      </c>
      <c r="G1365" s="140" t="s">
        <v>382</v>
      </c>
      <c r="H1365" s="141">
        <v>1</v>
      </c>
      <c r="I1365" s="142"/>
      <c r="J1365" s="143">
        <f>ROUND(I1365*H1365,2)</f>
        <v>0</v>
      </c>
      <c r="K1365" s="139" t="s">
        <v>1</v>
      </c>
      <c r="L1365" s="33"/>
      <c r="M1365" s="144" t="s">
        <v>1</v>
      </c>
      <c r="N1365" s="145" t="s">
        <v>50</v>
      </c>
      <c r="P1365" s="146">
        <f>O1365*H1365</f>
        <v>0</v>
      </c>
      <c r="Q1365" s="146">
        <v>6.0600000000000001E-2</v>
      </c>
      <c r="R1365" s="146">
        <f>Q1365*H1365</f>
        <v>6.0600000000000001E-2</v>
      </c>
      <c r="S1365" s="146">
        <v>0</v>
      </c>
      <c r="T1365" s="147">
        <f>S1365*H1365</f>
        <v>0</v>
      </c>
      <c r="AR1365" s="148" t="s">
        <v>178</v>
      </c>
      <c r="AT1365" s="148" t="s">
        <v>173</v>
      </c>
      <c r="AU1365" s="148" t="s">
        <v>98</v>
      </c>
      <c r="AY1365" s="17" t="s">
        <v>171</v>
      </c>
      <c r="BE1365" s="149">
        <f>IF(N1365="základní",J1365,0)</f>
        <v>0</v>
      </c>
      <c r="BF1365" s="149">
        <f>IF(N1365="snížená",J1365,0)</f>
        <v>0</v>
      </c>
      <c r="BG1365" s="149">
        <f>IF(N1365="zákl. přenesená",J1365,0)</f>
        <v>0</v>
      </c>
      <c r="BH1365" s="149">
        <f>IF(N1365="sníž. přenesená",J1365,0)</f>
        <v>0</v>
      </c>
      <c r="BI1365" s="149">
        <f>IF(N1365="nulová",J1365,0)</f>
        <v>0</v>
      </c>
      <c r="BJ1365" s="17" t="s">
        <v>92</v>
      </c>
      <c r="BK1365" s="149">
        <f>ROUND(I1365*H1365,2)</f>
        <v>0</v>
      </c>
      <c r="BL1365" s="17" t="s">
        <v>178</v>
      </c>
      <c r="BM1365" s="148" t="s">
        <v>1799</v>
      </c>
    </row>
    <row r="1366" spans="2:65" s="1" customFormat="1" ht="19.2">
      <c r="B1366" s="33"/>
      <c r="D1366" s="150" t="s">
        <v>180</v>
      </c>
      <c r="F1366" s="151" t="s">
        <v>1800</v>
      </c>
      <c r="I1366" s="152"/>
      <c r="L1366" s="33"/>
      <c r="M1366" s="153"/>
      <c r="T1366" s="57"/>
      <c r="AT1366" s="17" t="s">
        <v>180</v>
      </c>
      <c r="AU1366" s="17" t="s">
        <v>98</v>
      </c>
    </row>
    <row r="1367" spans="2:65" s="14" customFormat="1">
      <c r="B1367" s="182"/>
      <c r="D1367" s="150" t="s">
        <v>182</v>
      </c>
      <c r="E1367" s="183" t="s">
        <v>1</v>
      </c>
      <c r="F1367" s="184" t="s">
        <v>1363</v>
      </c>
      <c r="H1367" s="183" t="s">
        <v>1</v>
      </c>
      <c r="I1367" s="185"/>
      <c r="L1367" s="182"/>
      <c r="M1367" s="186"/>
      <c r="T1367" s="187"/>
      <c r="AT1367" s="183" t="s">
        <v>182</v>
      </c>
      <c r="AU1367" s="183" t="s">
        <v>98</v>
      </c>
      <c r="AV1367" s="14" t="s">
        <v>92</v>
      </c>
      <c r="AW1367" s="14" t="s">
        <v>40</v>
      </c>
      <c r="AX1367" s="14" t="s">
        <v>85</v>
      </c>
      <c r="AY1367" s="183" t="s">
        <v>171</v>
      </c>
    </row>
    <row r="1368" spans="2:65" s="12" customFormat="1">
      <c r="B1368" s="154"/>
      <c r="D1368" s="150" t="s">
        <v>182</v>
      </c>
      <c r="E1368" s="155" t="s">
        <v>1</v>
      </c>
      <c r="F1368" s="156" t="s">
        <v>785</v>
      </c>
      <c r="H1368" s="157">
        <v>1</v>
      </c>
      <c r="I1368" s="158"/>
      <c r="L1368" s="154"/>
      <c r="M1368" s="159"/>
      <c r="T1368" s="160"/>
      <c r="AT1368" s="155" t="s">
        <v>182</v>
      </c>
      <c r="AU1368" s="155" t="s">
        <v>98</v>
      </c>
      <c r="AV1368" s="12" t="s">
        <v>98</v>
      </c>
      <c r="AW1368" s="12" t="s">
        <v>40</v>
      </c>
      <c r="AX1368" s="12" t="s">
        <v>85</v>
      </c>
      <c r="AY1368" s="155" t="s">
        <v>171</v>
      </c>
    </row>
    <row r="1369" spans="2:65" s="13" customFormat="1">
      <c r="B1369" s="172"/>
      <c r="D1369" s="150" t="s">
        <v>182</v>
      </c>
      <c r="E1369" s="173" t="s">
        <v>1</v>
      </c>
      <c r="F1369" s="174" t="s">
        <v>546</v>
      </c>
      <c r="H1369" s="175">
        <v>1</v>
      </c>
      <c r="I1369" s="176"/>
      <c r="L1369" s="172"/>
      <c r="M1369" s="177"/>
      <c r="T1369" s="178"/>
      <c r="AT1369" s="173" t="s">
        <v>182</v>
      </c>
      <c r="AU1369" s="173" t="s">
        <v>98</v>
      </c>
      <c r="AV1369" s="13" t="s">
        <v>178</v>
      </c>
      <c r="AW1369" s="13" t="s">
        <v>40</v>
      </c>
      <c r="AX1369" s="13" t="s">
        <v>92</v>
      </c>
      <c r="AY1369" s="173" t="s">
        <v>171</v>
      </c>
    </row>
    <row r="1370" spans="2:65" s="1" customFormat="1" ht="33" customHeight="1">
      <c r="B1370" s="33"/>
      <c r="C1370" s="137" t="s">
        <v>1801</v>
      </c>
      <c r="D1370" s="137" t="s">
        <v>173</v>
      </c>
      <c r="E1370" s="138" t="s">
        <v>1802</v>
      </c>
      <c r="F1370" s="139" t="s">
        <v>1803</v>
      </c>
      <c r="G1370" s="140" t="s">
        <v>382</v>
      </c>
      <c r="H1370" s="141">
        <v>2</v>
      </c>
      <c r="I1370" s="142"/>
      <c r="J1370" s="143">
        <f>ROUND(I1370*H1370,2)</f>
        <v>0</v>
      </c>
      <c r="K1370" s="139" t="s">
        <v>177</v>
      </c>
      <c r="L1370" s="33"/>
      <c r="M1370" s="144" t="s">
        <v>1</v>
      </c>
      <c r="N1370" s="145" t="s">
        <v>50</v>
      </c>
      <c r="P1370" s="146">
        <f>O1370*H1370</f>
        <v>0</v>
      </c>
      <c r="Q1370" s="146">
        <v>3.7249999999999998E-2</v>
      </c>
      <c r="R1370" s="146">
        <f>Q1370*H1370</f>
        <v>7.4499999999999997E-2</v>
      </c>
      <c r="S1370" s="146">
        <v>0</v>
      </c>
      <c r="T1370" s="147">
        <f>S1370*H1370</f>
        <v>0</v>
      </c>
      <c r="AR1370" s="148" t="s">
        <v>178</v>
      </c>
      <c r="AT1370" s="148" t="s">
        <v>173</v>
      </c>
      <c r="AU1370" s="148" t="s">
        <v>98</v>
      </c>
      <c r="AY1370" s="17" t="s">
        <v>171</v>
      </c>
      <c r="BE1370" s="149">
        <f>IF(N1370="základní",J1370,0)</f>
        <v>0</v>
      </c>
      <c r="BF1370" s="149">
        <f>IF(N1370="snížená",J1370,0)</f>
        <v>0</v>
      </c>
      <c r="BG1370" s="149">
        <f>IF(N1370="zákl. přenesená",J1370,0)</f>
        <v>0</v>
      </c>
      <c r="BH1370" s="149">
        <f>IF(N1370="sníž. přenesená",J1370,0)</f>
        <v>0</v>
      </c>
      <c r="BI1370" s="149">
        <f>IF(N1370="nulová",J1370,0)</f>
        <v>0</v>
      </c>
      <c r="BJ1370" s="17" t="s">
        <v>92</v>
      </c>
      <c r="BK1370" s="149">
        <f>ROUND(I1370*H1370,2)</f>
        <v>0</v>
      </c>
      <c r="BL1370" s="17" t="s">
        <v>178</v>
      </c>
      <c r="BM1370" s="148" t="s">
        <v>1804</v>
      </c>
    </row>
    <row r="1371" spans="2:65" s="1" customFormat="1" ht="28.8">
      <c r="B1371" s="33"/>
      <c r="D1371" s="150" t="s">
        <v>180</v>
      </c>
      <c r="F1371" s="151" t="s">
        <v>1805</v>
      </c>
      <c r="I1371" s="152"/>
      <c r="L1371" s="33"/>
      <c r="M1371" s="153"/>
      <c r="T1371" s="57"/>
      <c r="AT1371" s="17" t="s">
        <v>180</v>
      </c>
      <c r="AU1371" s="17" t="s">
        <v>98</v>
      </c>
    </row>
    <row r="1372" spans="2:65" s="14" customFormat="1">
      <c r="B1372" s="182"/>
      <c r="D1372" s="150" t="s">
        <v>182</v>
      </c>
      <c r="E1372" s="183" t="s">
        <v>1</v>
      </c>
      <c r="F1372" s="184" t="s">
        <v>1363</v>
      </c>
      <c r="H1372" s="183" t="s">
        <v>1</v>
      </c>
      <c r="I1372" s="185"/>
      <c r="L1372" s="182"/>
      <c r="M1372" s="186"/>
      <c r="T1372" s="187"/>
      <c r="AT1372" s="183" t="s">
        <v>182</v>
      </c>
      <c r="AU1372" s="183" t="s">
        <v>98</v>
      </c>
      <c r="AV1372" s="14" t="s">
        <v>92</v>
      </c>
      <c r="AW1372" s="14" t="s">
        <v>40</v>
      </c>
      <c r="AX1372" s="14" t="s">
        <v>85</v>
      </c>
      <c r="AY1372" s="183" t="s">
        <v>171</v>
      </c>
    </row>
    <row r="1373" spans="2:65" s="12" customFormat="1">
      <c r="B1373" s="154"/>
      <c r="D1373" s="150" t="s">
        <v>182</v>
      </c>
      <c r="E1373" s="155" t="s">
        <v>1</v>
      </c>
      <c r="F1373" s="156" t="s">
        <v>1330</v>
      </c>
      <c r="H1373" s="157">
        <v>2</v>
      </c>
      <c r="I1373" s="158"/>
      <c r="L1373" s="154"/>
      <c r="M1373" s="159"/>
      <c r="T1373" s="160"/>
      <c r="AT1373" s="155" t="s">
        <v>182</v>
      </c>
      <c r="AU1373" s="155" t="s">
        <v>98</v>
      </c>
      <c r="AV1373" s="12" t="s">
        <v>98</v>
      </c>
      <c r="AW1373" s="12" t="s">
        <v>40</v>
      </c>
      <c r="AX1373" s="12" t="s">
        <v>85</v>
      </c>
      <c r="AY1373" s="155" t="s">
        <v>171</v>
      </c>
    </row>
    <row r="1374" spans="2:65" s="13" customFormat="1">
      <c r="B1374" s="172"/>
      <c r="D1374" s="150" t="s">
        <v>182</v>
      </c>
      <c r="E1374" s="173" t="s">
        <v>1</v>
      </c>
      <c r="F1374" s="174" t="s">
        <v>546</v>
      </c>
      <c r="H1374" s="175">
        <v>2</v>
      </c>
      <c r="I1374" s="176"/>
      <c r="L1374" s="172"/>
      <c r="M1374" s="177"/>
      <c r="T1374" s="178"/>
      <c r="AT1374" s="173" t="s">
        <v>182</v>
      </c>
      <c r="AU1374" s="173" t="s">
        <v>98</v>
      </c>
      <c r="AV1374" s="13" t="s">
        <v>178</v>
      </c>
      <c r="AW1374" s="13" t="s">
        <v>40</v>
      </c>
      <c r="AX1374" s="13" t="s">
        <v>92</v>
      </c>
      <c r="AY1374" s="173" t="s">
        <v>171</v>
      </c>
    </row>
    <row r="1375" spans="2:65" s="1" customFormat="1" ht="33" customHeight="1">
      <c r="B1375" s="33"/>
      <c r="C1375" s="137" t="s">
        <v>1806</v>
      </c>
      <c r="D1375" s="137" t="s">
        <v>173</v>
      </c>
      <c r="E1375" s="138" t="s">
        <v>1807</v>
      </c>
      <c r="F1375" s="139" t="s">
        <v>1808</v>
      </c>
      <c r="G1375" s="140" t="s">
        <v>382</v>
      </c>
      <c r="H1375" s="141">
        <v>13</v>
      </c>
      <c r="I1375" s="142"/>
      <c r="J1375" s="143">
        <f>ROUND(I1375*H1375,2)</f>
        <v>0</v>
      </c>
      <c r="K1375" s="139" t="s">
        <v>1</v>
      </c>
      <c r="L1375" s="33"/>
      <c r="M1375" s="144" t="s">
        <v>1</v>
      </c>
      <c r="N1375" s="145" t="s">
        <v>50</v>
      </c>
      <c r="P1375" s="146">
        <f>O1375*H1375</f>
        <v>0</v>
      </c>
      <c r="Q1375" s="146">
        <v>2.6800000000000001E-3</v>
      </c>
      <c r="R1375" s="146">
        <f>Q1375*H1375</f>
        <v>3.4840000000000003E-2</v>
      </c>
      <c r="S1375" s="146">
        <v>0</v>
      </c>
      <c r="T1375" s="147">
        <f>S1375*H1375</f>
        <v>0</v>
      </c>
      <c r="AR1375" s="148" t="s">
        <v>178</v>
      </c>
      <c r="AT1375" s="148" t="s">
        <v>173</v>
      </c>
      <c r="AU1375" s="148" t="s">
        <v>98</v>
      </c>
      <c r="AY1375" s="17" t="s">
        <v>171</v>
      </c>
      <c r="BE1375" s="149">
        <f>IF(N1375="základní",J1375,0)</f>
        <v>0</v>
      </c>
      <c r="BF1375" s="149">
        <f>IF(N1375="snížená",J1375,0)</f>
        <v>0</v>
      </c>
      <c r="BG1375" s="149">
        <f>IF(N1375="zákl. přenesená",J1375,0)</f>
        <v>0</v>
      </c>
      <c r="BH1375" s="149">
        <f>IF(N1375="sníž. přenesená",J1375,0)</f>
        <v>0</v>
      </c>
      <c r="BI1375" s="149">
        <f>IF(N1375="nulová",J1375,0)</f>
        <v>0</v>
      </c>
      <c r="BJ1375" s="17" t="s">
        <v>92</v>
      </c>
      <c r="BK1375" s="149">
        <f>ROUND(I1375*H1375,2)</f>
        <v>0</v>
      </c>
      <c r="BL1375" s="17" t="s">
        <v>178</v>
      </c>
      <c r="BM1375" s="148" t="s">
        <v>1809</v>
      </c>
    </row>
    <row r="1376" spans="2:65" s="1" customFormat="1" ht="19.2">
      <c r="B1376" s="33"/>
      <c r="D1376" s="150" t="s">
        <v>180</v>
      </c>
      <c r="F1376" s="151" t="s">
        <v>1810</v>
      </c>
      <c r="I1376" s="152"/>
      <c r="L1376" s="33"/>
      <c r="M1376" s="153"/>
      <c r="T1376" s="57"/>
      <c r="AT1376" s="17" t="s">
        <v>180</v>
      </c>
      <c r="AU1376" s="17" t="s">
        <v>98</v>
      </c>
    </row>
    <row r="1377" spans="2:65" s="14" customFormat="1">
      <c r="B1377" s="182"/>
      <c r="D1377" s="150" t="s">
        <v>182</v>
      </c>
      <c r="E1377" s="183" t="s">
        <v>1</v>
      </c>
      <c r="F1377" s="184" t="s">
        <v>1363</v>
      </c>
      <c r="H1377" s="183" t="s">
        <v>1</v>
      </c>
      <c r="I1377" s="185"/>
      <c r="L1377" s="182"/>
      <c r="M1377" s="186"/>
      <c r="T1377" s="187"/>
      <c r="AT1377" s="183" t="s">
        <v>182</v>
      </c>
      <c r="AU1377" s="183" t="s">
        <v>98</v>
      </c>
      <c r="AV1377" s="14" t="s">
        <v>92</v>
      </c>
      <c r="AW1377" s="14" t="s">
        <v>40</v>
      </c>
      <c r="AX1377" s="14" t="s">
        <v>85</v>
      </c>
      <c r="AY1377" s="183" t="s">
        <v>171</v>
      </c>
    </row>
    <row r="1378" spans="2:65" s="12" customFormat="1">
      <c r="B1378" s="154"/>
      <c r="D1378" s="150" t="s">
        <v>182</v>
      </c>
      <c r="E1378" s="155" t="s">
        <v>1</v>
      </c>
      <c r="F1378" s="156" t="s">
        <v>1811</v>
      </c>
      <c r="H1378" s="157">
        <v>2</v>
      </c>
      <c r="I1378" s="158"/>
      <c r="L1378" s="154"/>
      <c r="M1378" s="159"/>
      <c r="T1378" s="160"/>
      <c r="AT1378" s="155" t="s">
        <v>182</v>
      </c>
      <c r="AU1378" s="155" t="s">
        <v>98</v>
      </c>
      <c r="AV1378" s="12" t="s">
        <v>98</v>
      </c>
      <c r="AW1378" s="12" t="s">
        <v>40</v>
      </c>
      <c r="AX1378" s="12" t="s">
        <v>85</v>
      </c>
      <c r="AY1378" s="155" t="s">
        <v>171</v>
      </c>
    </row>
    <row r="1379" spans="2:65" s="12" customFormat="1">
      <c r="B1379" s="154"/>
      <c r="D1379" s="150" t="s">
        <v>182</v>
      </c>
      <c r="E1379" s="155" t="s">
        <v>1</v>
      </c>
      <c r="F1379" s="156" t="s">
        <v>1812</v>
      </c>
      <c r="H1379" s="157">
        <v>11</v>
      </c>
      <c r="I1379" s="158"/>
      <c r="L1379" s="154"/>
      <c r="M1379" s="159"/>
      <c r="T1379" s="160"/>
      <c r="AT1379" s="155" t="s">
        <v>182</v>
      </c>
      <c r="AU1379" s="155" t="s">
        <v>98</v>
      </c>
      <c r="AV1379" s="12" t="s">
        <v>98</v>
      </c>
      <c r="AW1379" s="12" t="s">
        <v>40</v>
      </c>
      <c r="AX1379" s="12" t="s">
        <v>85</v>
      </c>
      <c r="AY1379" s="155" t="s">
        <v>171</v>
      </c>
    </row>
    <row r="1380" spans="2:65" s="13" customFormat="1">
      <c r="B1380" s="172"/>
      <c r="D1380" s="150" t="s">
        <v>182</v>
      </c>
      <c r="E1380" s="173" t="s">
        <v>1</v>
      </c>
      <c r="F1380" s="174" t="s">
        <v>546</v>
      </c>
      <c r="H1380" s="175">
        <v>13</v>
      </c>
      <c r="I1380" s="176"/>
      <c r="L1380" s="172"/>
      <c r="M1380" s="177"/>
      <c r="T1380" s="178"/>
      <c r="AT1380" s="173" t="s">
        <v>182</v>
      </c>
      <c r="AU1380" s="173" t="s">
        <v>98</v>
      </c>
      <c r="AV1380" s="13" t="s">
        <v>178</v>
      </c>
      <c r="AW1380" s="13" t="s">
        <v>40</v>
      </c>
      <c r="AX1380" s="13" t="s">
        <v>92</v>
      </c>
      <c r="AY1380" s="173" t="s">
        <v>171</v>
      </c>
    </row>
    <row r="1381" spans="2:65" s="1" customFormat="1" ht="16.5" customHeight="1">
      <c r="B1381" s="33"/>
      <c r="C1381" s="162" t="s">
        <v>1813</v>
      </c>
      <c r="D1381" s="162" t="s">
        <v>250</v>
      </c>
      <c r="E1381" s="163" t="s">
        <v>1814</v>
      </c>
      <c r="F1381" s="164" t="s">
        <v>1815</v>
      </c>
      <c r="G1381" s="165" t="s">
        <v>382</v>
      </c>
      <c r="H1381" s="166">
        <v>2</v>
      </c>
      <c r="I1381" s="167"/>
      <c r="J1381" s="168">
        <f>ROUND(I1381*H1381,2)</f>
        <v>0</v>
      </c>
      <c r="K1381" s="164" t="s">
        <v>1</v>
      </c>
      <c r="L1381" s="169"/>
      <c r="M1381" s="170" t="s">
        <v>1</v>
      </c>
      <c r="N1381" s="171" t="s">
        <v>50</v>
      </c>
      <c r="P1381" s="146">
        <f>O1381*H1381</f>
        <v>0</v>
      </c>
      <c r="Q1381" s="146">
        <v>0.05</v>
      </c>
      <c r="R1381" s="146">
        <f>Q1381*H1381</f>
        <v>0.1</v>
      </c>
      <c r="S1381" s="146">
        <v>0</v>
      </c>
      <c r="T1381" s="147">
        <f>S1381*H1381</f>
        <v>0</v>
      </c>
      <c r="AR1381" s="148" t="s">
        <v>219</v>
      </c>
      <c r="AT1381" s="148" t="s">
        <v>250</v>
      </c>
      <c r="AU1381" s="148" t="s">
        <v>98</v>
      </c>
      <c r="AY1381" s="17" t="s">
        <v>171</v>
      </c>
      <c r="BE1381" s="149">
        <f>IF(N1381="základní",J1381,0)</f>
        <v>0</v>
      </c>
      <c r="BF1381" s="149">
        <f>IF(N1381="snížená",J1381,0)</f>
        <v>0</v>
      </c>
      <c r="BG1381" s="149">
        <f>IF(N1381="zákl. přenesená",J1381,0)</f>
        <v>0</v>
      </c>
      <c r="BH1381" s="149">
        <f>IF(N1381="sníž. přenesená",J1381,0)</f>
        <v>0</v>
      </c>
      <c r="BI1381" s="149">
        <f>IF(N1381="nulová",J1381,0)</f>
        <v>0</v>
      </c>
      <c r="BJ1381" s="17" t="s">
        <v>92</v>
      </c>
      <c r="BK1381" s="149">
        <f>ROUND(I1381*H1381,2)</f>
        <v>0</v>
      </c>
      <c r="BL1381" s="17" t="s">
        <v>178</v>
      </c>
      <c r="BM1381" s="148" t="s">
        <v>1816</v>
      </c>
    </row>
    <row r="1382" spans="2:65" s="1" customFormat="1">
      <c r="B1382" s="33"/>
      <c r="D1382" s="150" t="s">
        <v>180</v>
      </c>
      <c r="F1382" s="151" t="s">
        <v>1815</v>
      </c>
      <c r="I1382" s="152"/>
      <c r="L1382" s="33"/>
      <c r="M1382" s="153"/>
      <c r="T1382" s="57"/>
      <c r="AT1382" s="17" t="s">
        <v>180</v>
      </c>
      <c r="AU1382" s="17" t="s">
        <v>98</v>
      </c>
    </row>
    <row r="1383" spans="2:65" s="14" customFormat="1">
      <c r="B1383" s="182"/>
      <c r="D1383" s="150" t="s">
        <v>182</v>
      </c>
      <c r="E1383" s="183" t="s">
        <v>1</v>
      </c>
      <c r="F1383" s="184" t="s">
        <v>1363</v>
      </c>
      <c r="H1383" s="183" t="s">
        <v>1</v>
      </c>
      <c r="I1383" s="185"/>
      <c r="L1383" s="182"/>
      <c r="M1383" s="186"/>
      <c r="T1383" s="187"/>
      <c r="AT1383" s="183" t="s">
        <v>182</v>
      </c>
      <c r="AU1383" s="183" t="s">
        <v>98</v>
      </c>
      <c r="AV1383" s="14" t="s">
        <v>92</v>
      </c>
      <c r="AW1383" s="14" t="s">
        <v>40</v>
      </c>
      <c r="AX1383" s="14" t="s">
        <v>85</v>
      </c>
      <c r="AY1383" s="183" t="s">
        <v>171</v>
      </c>
    </row>
    <row r="1384" spans="2:65" s="12" customFormat="1">
      <c r="B1384" s="154"/>
      <c r="D1384" s="150" t="s">
        <v>182</v>
      </c>
      <c r="E1384" s="155" t="s">
        <v>1</v>
      </c>
      <c r="F1384" s="156" t="s">
        <v>1811</v>
      </c>
      <c r="H1384" s="157">
        <v>2</v>
      </c>
      <c r="I1384" s="158"/>
      <c r="L1384" s="154"/>
      <c r="M1384" s="159"/>
      <c r="T1384" s="160"/>
      <c r="AT1384" s="155" t="s">
        <v>182</v>
      </c>
      <c r="AU1384" s="155" t="s">
        <v>98</v>
      </c>
      <c r="AV1384" s="12" t="s">
        <v>98</v>
      </c>
      <c r="AW1384" s="12" t="s">
        <v>40</v>
      </c>
      <c r="AX1384" s="12" t="s">
        <v>85</v>
      </c>
      <c r="AY1384" s="155" t="s">
        <v>171</v>
      </c>
    </row>
    <row r="1385" spans="2:65" s="13" customFormat="1">
      <c r="B1385" s="172"/>
      <c r="D1385" s="150" t="s">
        <v>182</v>
      </c>
      <c r="E1385" s="173" t="s">
        <v>1</v>
      </c>
      <c r="F1385" s="174" t="s">
        <v>546</v>
      </c>
      <c r="H1385" s="175">
        <v>2</v>
      </c>
      <c r="I1385" s="176"/>
      <c r="L1385" s="172"/>
      <c r="M1385" s="177"/>
      <c r="T1385" s="178"/>
      <c r="AT1385" s="173" t="s">
        <v>182</v>
      </c>
      <c r="AU1385" s="173" t="s">
        <v>98</v>
      </c>
      <c r="AV1385" s="13" t="s">
        <v>178</v>
      </c>
      <c r="AW1385" s="13" t="s">
        <v>40</v>
      </c>
      <c r="AX1385" s="13" t="s">
        <v>92</v>
      </c>
      <c r="AY1385" s="173" t="s">
        <v>171</v>
      </c>
    </row>
    <row r="1386" spans="2:65" s="1" customFormat="1" ht="21.75" customHeight="1">
      <c r="B1386" s="33"/>
      <c r="C1386" s="162" t="s">
        <v>1817</v>
      </c>
      <c r="D1386" s="162" t="s">
        <v>250</v>
      </c>
      <c r="E1386" s="163" t="s">
        <v>1818</v>
      </c>
      <c r="F1386" s="164" t="s">
        <v>1819</v>
      </c>
      <c r="G1386" s="165" t="s">
        <v>382</v>
      </c>
      <c r="H1386" s="166">
        <v>13</v>
      </c>
      <c r="I1386" s="167"/>
      <c r="J1386" s="168">
        <f>ROUND(I1386*H1386,2)</f>
        <v>0</v>
      </c>
      <c r="K1386" s="164" t="s">
        <v>1</v>
      </c>
      <c r="L1386" s="169"/>
      <c r="M1386" s="170" t="s">
        <v>1</v>
      </c>
      <c r="N1386" s="171" t="s">
        <v>50</v>
      </c>
      <c r="P1386" s="146">
        <f>O1386*H1386</f>
        <v>0</v>
      </c>
      <c r="Q1386" s="146">
        <v>8.5000000000000006E-3</v>
      </c>
      <c r="R1386" s="146">
        <f>Q1386*H1386</f>
        <v>0.11050000000000001</v>
      </c>
      <c r="S1386" s="146">
        <v>0</v>
      </c>
      <c r="T1386" s="147">
        <f>S1386*H1386</f>
        <v>0</v>
      </c>
      <c r="AR1386" s="148" t="s">
        <v>219</v>
      </c>
      <c r="AT1386" s="148" t="s">
        <v>250</v>
      </c>
      <c r="AU1386" s="148" t="s">
        <v>98</v>
      </c>
      <c r="AY1386" s="17" t="s">
        <v>171</v>
      </c>
      <c r="BE1386" s="149">
        <f>IF(N1386="základní",J1386,0)</f>
        <v>0</v>
      </c>
      <c r="BF1386" s="149">
        <f>IF(N1386="snížená",J1386,0)</f>
        <v>0</v>
      </c>
      <c r="BG1386" s="149">
        <f>IF(N1386="zákl. přenesená",J1386,0)</f>
        <v>0</v>
      </c>
      <c r="BH1386" s="149">
        <f>IF(N1386="sníž. přenesená",J1386,0)</f>
        <v>0</v>
      </c>
      <c r="BI1386" s="149">
        <f>IF(N1386="nulová",J1386,0)</f>
        <v>0</v>
      </c>
      <c r="BJ1386" s="17" t="s">
        <v>92</v>
      </c>
      <c r="BK1386" s="149">
        <f>ROUND(I1386*H1386,2)</f>
        <v>0</v>
      </c>
      <c r="BL1386" s="17" t="s">
        <v>178</v>
      </c>
      <c r="BM1386" s="148" t="s">
        <v>1820</v>
      </c>
    </row>
    <row r="1387" spans="2:65" s="1" customFormat="1">
      <c r="B1387" s="33"/>
      <c r="D1387" s="150" t="s">
        <v>180</v>
      </c>
      <c r="F1387" s="151" t="s">
        <v>1819</v>
      </c>
      <c r="I1387" s="152"/>
      <c r="L1387" s="33"/>
      <c r="M1387" s="153"/>
      <c r="T1387" s="57"/>
      <c r="AT1387" s="17" t="s">
        <v>180</v>
      </c>
      <c r="AU1387" s="17" t="s">
        <v>98</v>
      </c>
    </row>
    <row r="1388" spans="2:65" s="14" customFormat="1">
      <c r="B1388" s="182"/>
      <c r="D1388" s="150" t="s">
        <v>182</v>
      </c>
      <c r="E1388" s="183" t="s">
        <v>1</v>
      </c>
      <c r="F1388" s="184" t="s">
        <v>1363</v>
      </c>
      <c r="H1388" s="183" t="s">
        <v>1</v>
      </c>
      <c r="I1388" s="185"/>
      <c r="L1388" s="182"/>
      <c r="M1388" s="186"/>
      <c r="T1388" s="187"/>
      <c r="AT1388" s="183" t="s">
        <v>182</v>
      </c>
      <c r="AU1388" s="183" t="s">
        <v>98</v>
      </c>
      <c r="AV1388" s="14" t="s">
        <v>92</v>
      </c>
      <c r="AW1388" s="14" t="s">
        <v>40</v>
      </c>
      <c r="AX1388" s="14" t="s">
        <v>85</v>
      </c>
      <c r="AY1388" s="183" t="s">
        <v>171</v>
      </c>
    </row>
    <row r="1389" spans="2:65" s="12" customFormat="1">
      <c r="B1389" s="154"/>
      <c r="D1389" s="150" t="s">
        <v>182</v>
      </c>
      <c r="E1389" s="155" t="s">
        <v>1</v>
      </c>
      <c r="F1389" s="156" t="s">
        <v>1811</v>
      </c>
      <c r="H1389" s="157">
        <v>2</v>
      </c>
      <c r="I1389" s="158"/>
      <c r="L1389" s="154"/>
      <c r="M1389" s="159"/>
      <c r="T1389" s="160"/>
      <c r="AT1389" s="155" t="s">
        <v>182</v>
      </c>
      <c r="AU1389" s="155" t="s">
        <v>98</v>
      </c>
      <c r="AV1389" s="12" t="s">
        <v>98</v>
      </c>
      <c r="AW1389" s="12" t="s">
        <v>40</v>
      </c>
      <c r="AX1389" s="12" t="s">
        <v>85</v>
      </c>
      <c r="AY1389" s="155" t="s">
        <v>171</v>
      </c>
    </row>
    <row r="1390" spans="2:65" s="12" customFormat="1">
      <c r="B1390" s="154"/>
      <c r="D1390" s="150" t="s">
        <v>182</v>
      </c>
      <c r="E1390" s="155" t="s">
        <v>1</v>
      </c>
      <c r="F1390" s="156" t="s">
        <v>1812</v>
      </c>
      <c r="H1390" s="157">
        <v>11</v>
      </c>
      <c r="I1390" s="158"/>
      <c r="L1390" s="154"/>
      <c r="M1390" s="159"/>
      <c r="T1390" s="160"/>
      <c r="AT1390" s="155" t="s">
        <v>182</v>
      </c>
      <c r="AU1390" s="155" t="s">
        <v>98</v>
      </c>
      <c r="AV1390" s="12" t="s">
        <v>98</v>
      </c>
      <c r="AW1390" s="12" t="s">
        <v>40</v>
      </c>
      <c r="AX1390" s="12" t="s">
        <v>85</v>
      </c>
      <c r="AY1390" s="155" t="s">
        <v>171</v>
      </c>
    </row>
    <row r="1391" spans="2:65" s="13" customFormat="1">
      <c r="B1391" s="172"/>
      <c r="D1391" s="150" t="s">
        <v>182</v>
      </c>
      <c r="E1391" s="173" t="s">
        <v>1</v>
      </c>
      <c r="F1391" s="174" t="s">
        <v>546</v>
      </c>
      <c r="H1391" s="175">
        <v>13</v>
      </c>
      <c r="I1391" s="176"/>
      <c r="L1391" s="172"/>
      <c r="M1391" s="177"/>
      <c r="T1391" s="178"/>
      <c r="AT1391" s="173" t="s">
        <v>182</v>
      </c>
      <c r="AU1391" s="173" t="s">
        <v>98</v>
      </c>
      <c r="AV1391" s="13" t="s">
        <v>178</v>
      </c>
      <c r="AW1391" s="13" t="s">
        <v>40</v>
      </c>
      <c r="AX1391" s="13" t="s">
        <v>92</v>
      </c>
      <c r="AY1391" s="173" t="s">
        <v>171</v>
      </c>
    </row>
    <row r="1392" spans="2:65" s="1" customFormat="1" ht="21.75" customHeight="1">
      <c r="B1392" s="33"/>
      <c r="C1392" s="162" t="s">
        <v>1821</v>
      </c>
      <c r="D1392" s="162" t="s">
        <v>250</v>
      </c>
      <c r="E1392" s="163" t="s">
        <v>1822</v>
      </c>
      <c r="F1392" s="164" t="s">
        <v>1823</v>
      </c>
      <c r="G1392" s="165" t="s">
        <v>382</v>
      </c>
      <c r="H1392" s="166">
        <v>11</v>
      </c>
      <c r="I1392" s="167"/>
      <c r="J1392" s="168">
        <f>ROUND(I1392*H1392,2)</f>
        <v>0</v>
      </c>
      <c r="K1392" s="164" t="s">
        <v>1</v>
      </c>
      <c r="L1392" s="169"/>
      <c r="M1392" s="170" t="s">
        <v>1</v>
      </c>
      <c r="N1392" s="171" t="s">
        <v>50</v>
      </c>
      <c r="P1392" s="146">
        <f>O1392*H1392</f>
        <v>0</v>
      </c>
      <c r="Q1392" s="146">
        <v>2.2100000000000002E-3</v>
      </c>
      <c r="R1392" s="146">
        <f>Q1392*H1392</f>
        <v>2.4310000000000002E-2</v>
      </c>
      <c r="S1392" s="146">
        <v>0</v>
      </c>
      <c r="T1392" s="147">
        <f>S1392*H1392</f>
        <v>0</v>
      </c>
      <c r="AR1392" s="148" t="s">
        <v>219</v>
      </c>
      <c r="AT1392" s="148" t="s">
        <v>250</v>
      </c>
      <c r="AU1392" s="148" t="s">
        <v>98</v>
      </c>
      <c r="AY1392" s="17" t="s">
        <v>171</v>
      </c>
      <c r="BE1392" s="149">
        <f>IF(N1392="základní",J1392,0)</f>
        <v>0</v>
      </c>
      <c r="BF1392" s="149">
        <f>IF(N1392="snížená",J1392,0)</f>
        <v>0</v>
      </c>
      <c r="BG1392" s="149">
        <f>IF(N1392="zákl. přenesená",J1392,0)</f>
        <v>0</v>
      </c>
      <c r="BH1392" s="149">
        <f>IF(N1392="sníž. přenesená",J1392,0)</f>
        <v>0</v>
      </c>
      <c r="BI1392" s="149">
        <f>IF(N1392="nulová",J1392,0)</f>
        <v>0</v>
      </c>
      <c r="BJ1392" s="17" t="s">
        <v>92</v>
      </c>
      <c r="BK1392" s="149">
        <f>ROUND(I1392*H1392,2)</f>
        <v>0</v>
      </c>
      <c r="BL1392" s="17" t="s">
        <v>178</v>
      </c>
      <c r="BM1392" s="148" t="s">
        <v>1824</v>
      </c>
    </row>
    <row r="1393" spans="2:65" s="1" customFormat="1">
      <c r="B1393" s="33"/>
      <c r="D1393" s="150" t="s">
        <v>180</v>
      </c>
      <c r="F1393" s="151" t="s">
        <v>1823</v>
      </c>
      <c r="I1393" s="152"/>
      <c r="L1393" s="33"/>
      <c r="M1393" s="153"/>
      <c r="T1393" s="57"/>
      <c r="AT1393" s="17" t="s">
        <v>180</v>
      </c>
      <c r="AU1393" s="17" t="s">
        <v>98</v>
      </c>
    </row>
    <row r="1394" spans="2:65" s="14" customFormat="1">
      <c r="B1394" s="182"/>
      <c r="D1394" s="150" t="s">
        <v>182</v>
      </c>
      <c r="E1394" s="183" t="s">
        <v>1</v>
      </c>
      <c r="F1394" s="184" t="s">
        <v>1363</v>
      </c>
      <c r="H1394" s="183" t="s">
        <v>1</v>
      </c>
      <c r="I1394" s="185"/>
      <c r="L1394" s="182"/>
      <c r="M1394" s="186"/>
      <c r="T1394" s="187"/>
      <c r="AT1394" s="183" t="s">
        <v>182</v>
      </c>
      <c r="AU1394" s="183" t="s">
        <v>98</v>
      </c>
      <c r="AV1394" s="14" t="s">
        <v>92</v>
      </c>
      <c r="AW1394" s="14" t="s">
        <v>40</v>
      </c>
      <c r="AX1394" s="14" t="s">
        <v>85</v>
      </c>
      <c r="AY1394" s="183" t="s">
        <v>171</v>
      </c>
    </row>
    <row r="1395" spans="2:65" s="12" customFormat="1">
      <c r="B1395" s="154"/>
      <c r="D1395" s="150" t="s">
        <v>182</v>
      </c>
      <c r="E1395" s="155" t="s">
        <v>1</v>
      </c>
      <c r="F1395" s="156" t="s">
        <v>1812</v>
      </c>
      <c r="H1395" s="157">
        <v>11</v>
      </c>
      <c r="I1395" s="158"/>
      <c r="L1395" s="154"/>
      <c r="M1395" s="159"/>
      <c r="T1395" s="160"/>
      <c r="AT1395" s="155" t="s">
        <v>182</v>
      </c>
      <c r="AU1395" s="155" t="s">
        <v>98</v>
      </c>
      <c r="AV1395" s="12" t="s">
        <v>98</v>
      </c>
      <c r="AW1395" s="12" t="s">
        <v>40</v>
      </c>
      <c r="AX1395" s="12" t="s">
        <v>85</v>
      </c>
      <c r="AY1395" s="155" t="s">
        <v>171</v>
      </c>
    </row>
    <row r="1396" spans="2:65" s="13" customFormat="1">
      <c r="B1396" s="172"/>
      <c r="D1396" s="150" t="s">
        <v>182</v>
      </c>
      <c r="E1396" s="173" t="s">
        <v>1</v>
      </c>
      <c r="F1396" s="174" t="s">
        <v>546</v>
      </c>
      <c r="H1396" s="175">
        <v>11</v>
      </c>
      <c r="I1396" s="176"/>
      <c r="L1396" s="172"/>
      <c r="M1396" s="177"/>
      <c r="T1396" s="178"/>
      <c r="AT1396" s="173" t="s">
        <v>182</v>
      </c>
      <c r="AU1396" s="173" t="s">
        <v>98</v>
      </c>
      <c r="AV1396" s="13" t="s">
        <v>178</v>
      </c>
      <c r="AW1396" s="13" t="s">
        <v>40</v>
      </c>
      <c r="AX1396" s="13" t="s">
        <v>92</v>
      </c>
      <c r="AY1396" s="173" t="s">
        <v>171</v>
      </c>
    </row>
    <row r="1397" spans="2:65" s="1" customFormat="1" ht="24.15" customHeight="1">
      <c r="B1397" s="33"/>
      <c r="C1397" s="137" t="s">
        <v>1825</v>
      </c>
      <c r="D1397" s="137" t="s">
        <v>173</v>
      </c>
      <c r="E1397" s="138" t="s">
        <v>1826</v>
      </c>
      <c r="F1397" s="139" t="s">
        <v>1827</v>
      </c>
      <c r="G1397" s="140" t="s">
        <v>382</v>
      </c>
      <c r="H1397" s="141">
        <v>7</v>
      </c>
      <c r="I1397" s="142"/>
      <c r="J1397" s="143">
        <f>ROUND(I1397*H1397,2)</f>
        <v>0</v>
      </c>
      <c r="K1397" s="139" t="s">
        <v>177</v>
      </c>
      <c r="L1397" s="33"/>
      <c r="M1397" s="144" t="s">
        <v>1</v>
      </c>
      <c r="N1397" s="145" t="s">
        <v>50</v>
      </c>
      <c r="P1397" s="146">
        <f>O1397*H1397</f>
        <v>0</v>
      </c>
      <c r="Q1397" s="146">
        <v>0.1056</v>
      </c>
      <c r="R1397" s="146">
        <f>Q1397*H1397</f>
        <v>0.73919999999999997</v>
      </c>
      <c r="S1397" s="146">
        <v>0</v>
      </c>
      <c r="T1397" s="147">
        <f>S1397*H1397</f>
        <v>0</v>
      </c>
      <c r="AR1397" s="148" t="s">
        <v>178</v>
      </c>
      <c r="AT1397" s="148" t="s">
        <v>173</v>
      </c>
      <c r="AU1397" s="148" t="s">
        <v>98</v>
      </c>
      <c r="AY1397" s="17" t="s">
        <v>171</v>
      </c>
      <c r="BE1397" s="149">
        <f>IF(N1397="základní",J1397,0)</f>
        <v>0</v>
      </c>
      <c r="BF1397" s="149">
        <f>IF(N1397="snížená",J1397,0)</f>
        <v>0</v>
      </c>
      <c r="BG1397" s="149">
        <f>IF(N1397="zákl. přenesená",J1397,0)</f>
        <v>0</v>
      </c>
      <c r="BH1397" s="149">
        <f>IF(N1397="sníž. přenesená",J1397,0)</f>
        <v>0</v>
      </c>
      <c r="BI1397" s="149">
        <f>IF(N1397="nulová",J1397,0)</f>
        <v>0</v>
      </c>
      <c r="BJ1397" s="17" t="s">
        <v>92</v>
      </c>
      <c r="BK1397" s="149">
        <f>ROUND(I1397*H1397,2)</f>
        <v>0</v>
      </c>
      <c r="BL1397" s="17" t="s">
        <v>178</v>
      </c>
      <c r="BM1397" s="148" t="s">
        <v>1828</v>
      </c>
    </row>
    <row r="1398" spans="2:65" s="1" customFormat="1" ht="28.8">
      <c r="B1398" s="33"/>
      <c r="D1398" s="150" t="s">
        <v>180</v>
      </c>
      <c r="F1398" s="151" t="s">
        <v>1829</v>
      </c>
      <c r="I1398" s="152"/>
      <c r="L1398" s="33"/>
      <c r="M1398" s="153"/>
      <c r="T1398" s="57"/>
      <c r="AT1398" s="17" t="s">
        <v>180</v>
      </c>
      <c r="AU1398" s="17" t="s">
        <v>98</v>
      </c>
    </row>
    <row r="1399" spans="2:65" s="14" customFormat="1">
      <c r="B1399" s="182"/>
      <c r="D1399" s="150" t="s">
        <v>182</v>
      </c>
      <c r="E1399" s="183" t="s">
        <v>1</v>
      </c>
      <c r="F1399" s="184" t="s">
        <v>1363</v>
      </c>
      <c r="H1399" s="183" t="s">
        <v>1</v>
      </c>
      <c r="I1399" s="185"/>
      <c r="L1399" s="182"/>
      <c r="M1399" s="186"/>
      <c r="T1399" s="187"/>
      <c r="AT1399" s="183" t="s">
        <v>182</v>
      </c>
      <c r="AU1399" s="183" t="s">
        <v>98</v>
      </c>
      <c r="AV1399" s="14" t="s">
        <v>92</v>
      </c>
      <c r="AW1399" s="14" t="s">
        <v>40</v>
      </c>
      <c r="AX1399" s="14" t="s">
        <v>85</v>
      </c>
      <c r="AY1399" s="183" t="s">
        <v>171</v>
      </c>
    </row>
    <row r="1400" spans="2:65" s="12" customFormat="1">
      <c r="B1400" s="154"/>
      <c r="D1400" s="150" t="s">
        <v>182</v>
      </c>
      <c r="E1400" s="155" t="s">
        <v>1</v>
      </c>
      <c r="F1400" s="156" t="s">
        <v>1694</v>
      </c>
      <c r="H1400" s="157">
        <v>7</v>
      </c>
      <c r="I1400" s="158"/>
      <c r="L1400" s="154"/>
      <c r="M1400" s="159"/>
      <c r="T1400" s="160"/>
      <c r="AT1400" s="155" t="s">
        <v>182</v>
      </c>
      <c r="AU1400" s="155" t="s">
        <v>98</v>
      </c>
      <c r="AV1400" s="12" t="s">
        <v>98</v>
      </c>
      <c r="AW1400" s="12" t="s">
        <v>40</v>
      </c>
      <c r="AX1400" s="12" t="s">
        <v>85</v>
      </c>
      <c r="AY1400" s="155" t="s">
        <v>171</v>
      </c>
    </row>
    <row r="1401" spans="2:65" s="13" customFormat="1">
      <c r="B1401" s="172"/>
      <c r="D1401" s="150" t="s">
        <v>182</v>
      </c>
      <c r="E1401" s="173" t="s">
        <v>1</v>
      </c>
      <c r="F1401" s="174" t="s">
        <v>546</v>
      </c>
      <c r="H1401" s="175">
        <v>7</v>
      </c>
      <c r="I1401" s="176"/>
      <c r="L1401" s="172"/>
      <c r="M1401" s="177"/>
      <c r="T1401" s="178"/>
      <c r="AT1401" s="173" t="s">
        <v>182</v>
      </c>
      <c r="AU1401" s="173" t="s">
        <v>98</v>
      </c>
      <c r="AV1401" s="13" t="s">
        <v>178</v>
      </c>
      <c r="AW1401" s="13" t="s">
        <v>40</v>
      </c>
      <c r="AX1401" s="13" t="s">
        <v>92</v>
      </c>
      <c r="AY1401" s="173" t="s">
        <v>171</v>
      </c>
    </row>
    <row r="1402" spans="2:65" s="1" customFormat="1" ht="21.75" customHeight="1">
      <c r="B1402" s="33"/>
      <c r="C1402" s="162" t="s">
        <v>1830</v>
      </c>
      <c r="D1402" s="162" t="s">
        <v>250</v>
      </c>
      <c r="E1402" s="163" t="s">
        <v>1822</v>
      </c>
      <c r="F1402" s="164" t="s">
        <v>1823</v>
      </c>
      <c r="G1402" s="165" t="s">
        <v>382</v>
      </c>
      <c r="H1402" s="166">
        <v>7</v>
      </c>
      <c r="I1402" s="167"/>
      <c r="J1402" s="168">
        <f>ROUND(I1402*H1402,2)</f>
        <v>0</v>
      </c>
      <c r="K1402" s="164" t="s">
        <v>1</v>
      </c>
      <c r="L1402" s="169"/>
      <c r="M1402" s="170" t="s">
        <v>1</v>
      </c>
      <c r="N1402" s="171" t="s">
        <v>50</v>
      </c>
      <c r="P1402" s="146">
        <f>O1402*H1402</f>
        <v>0</v>
      </c>
      <c r="Q1402" s="146">
        <v>2.2100000000000002E-3</v>
      </c>
      <c r="R1402" s="146">
        <f>Q1402*H1402</f>
        <v>1.5470000000000001E-2</v>
      </c>
      <c r="S1402" s="146">
        <v>0</v>
      </c>
      <c r="T1402" s="147">
        <f>S1402*H1402</f>
        <v>0</v>
      </c>
      <c r="AR1402" s="148" t="s">
        <v>219</v>
      </c>
      <c r="AT1402" s="148" t="s">
        <v>250</v>
      </c>
      <c r="AU1402" s="148" t="s">
        <v>98</v>
      </c>
      <c r="AY1402" s="17" t="s">
        <v>171</v>
      </c>
      <c r="BE1402" s="149">
        <f>IF(N1402="základní",J1402,0)</f>
        <v>0</v>
      </c>
      <c r="BF1402" s="149">
        <f>IF(N1402="snížená",J1402,0)</f>
        <v>0</v>
      </c>
      <c r="BG1402" s="149">
        <f>IF(N1402="zákl. přenesená",J1402,0)</f>
        <v>0</v>
      </c>
      <c r="BH1402" s="149">
        <f>IF(N1402="sníž. přenesená",J1402,0)</f>
        <v>0</v>
      </c>
      <c r="BI1402" s="149">
        <f>IF(N1402="nulová",J1402,0)</f>
        <v>0</v>
      </c>
      <c r="BJ1402" s="17" t="s">
        <v>92</v>
      </c>
      <c r="BK1402" s="149">
        <f>ROUND(I1402*H1402,2)</f>
        <v>0</v>
      </c>
      <c r="BL1402" s="17" t="s">
        <v>178</v>
      </c>
      <c r="BM1402" s="148" t="s">
        <v>1831</v>
      </c>
    </row>
    <row r="1403" spans="2:65" s="1" customFormat="1">
      <c r="B1403" s="33"/>
      <c r="D1403" s="150" t="s">
        <v>180</v>
      </c>
      <c r="F1403" s="151" t="s">
        <v>1823</v>
      </c>
      <c r="I1403" s="152"/>
      <c r="L1403" s="33"/>
      <c r="M1403" s="153"/>
      <c r="T1403" s="57"/>
      <c r="AT1403" s="17" t="s">
        <v>180</v>
      </c>
      <c r="AU1403" s="17" t="s">
        <v>98</v>
      </c>
    </row>
    <row r="1404" spans="2:65" s="14" customFormat="1">
      <c r="B1404" s="182"/>
      <c r="D1404" s="150" t="s">
        <v>182</v>
      </c>
      <c r="E1404" s="183" t="s">
        <v>1</v>
      </c>
      <c r="F1404" s="184" t="s">
        <v>1363</v>
      </c>
      <c r="H1404" s="183" t="s">
        <v>1</v>
      </c>
      <c r="I1404" s="185"/>
      <c r="L1404" s="182"/>
      <c r="M1404" s="186"/>
      <c r="T1404" s="187"/>
      <c r="AT1404" s="183" t="s">
        <v>182</v>
      </c>
      <c r="AU1404" s="183" t="s">
        <v>98</v>
      </c>
      <c r="AV1404" s="14" t="s">
        <v>92</v>
      </c>
      <c r="AW1404" s="14" t="s">
        <v>40</v>
      </c>
      <c r="AX1404" s="14" t="s">
        <v>85</v>
      </c>
      <c r="AY1404" s="183" t="s">
        <v>171</v>
      </c>
    </row>
    <row r="1405" spans="2:65" s="12" customFormat="1">
      <c r="B1405" s="154"/>
      <c r="D1405" s="150" t="s">
        <v>182</v>
      </c>
      <c r="E1405" s="155" t="s">
        <v>1</v>
      </c>
      <c r="F1405" s="156" t="s">
        <v>1694</v>
      </c>
      <c r="H1405" s="157">
        <v>7</v>
      </c>
      <c r="I1405" s="158"/>
      <c r="L1405" s="154"/>
      <c r="M1405" s="159"/>
      <c r="T1405" s="160"/>
      <c r="AT1405" s="155" t="s">
        <v>182</v>
      </c>
      <c r="AU1405" s="155" t="s">
        <v>98</v>
      </c>
      <c r="AV1405" s="12" t="s">
        <v>98</v>
      </c>
      <c r="AW1405" s="12" t="s">
        <v>40</v>
      </c>
      <c r="AX1405" s="12" t="s">
        <v>85</v>
      </c>
      <c r="AY1405" s="155" t="s">
        <v>171</v>
      </c>
    </row>
    <row r="1406" spans="2:65" s="13" customFormat="1">
      <c r="B1406" s="172"/>
      <c r="D1406" s="150" t="s">
        <v>182</v>
      </c>
      <c r="E1406" s="173" t="s">
        <v>1</v>
      </c>
      <c r="F1406" s="174" t="s">
        <v>546</v>
      </c>
      <c r="H1406" s="175">
        <v>7</v>
      </c>
      <c r="I1406" s="176"/>
      <c r="L1406" s="172"/>
      <c r="M1406" s="177"/>
      <c r="T1406" s="178"/>
      <c r="AT1406" s="173" t="s">
        <v>182</v>
      </c>
      <c r="AU1406" s="173" t="s">
        <v>98</v>
      </c>
      <c r="AV1406" s="13" t="s">
        <v>178</v>
      </c>
      <c r="AW1406" s="13" t="s">
        <v>40</v>
      </c>
      <c r="AX1406" s="13" t="s">
        <v>92</v>
      </c>
      <c r="AY1406" s="173" t="s">
        <v>171</v>
      </c>
    </row>
    <row r="1407" spans="2:65" s="1" customFormat="1" ht="24.15" customHeight="1">
      <c r="B1407" s="33"/>
      <c r="C1407" s="137" t="s">
        <v>1832</v>
      </c>
      <c r="D1407" s="137" t="s">
        <v>173</v>
      </c>
      <c r="E1407" s="138" t="s">
        <v>1833</v>
      </c>
      <c r="F1407" s="139" t="s">
        <v>1834</v>
      </c>
      <c r="G1407" s="140" t="s">
        <v>382</v>
      </c>
      <c r="H1407" s="141">
        <v>4</v>
      </c>
      <c r="I1407" s="142"/>
      <c r="J1407" s="143">
        <f>ROUND(I1407*H1407,2)</f>
        <v>0</v>
      </c>
      <c r="K1407" s="139" t="s">
        <v>177</v>
      </c>
      <c r="L1407" s="33"/>
      <c r="M1407" s="144" t="s">
        <v>1</v>
      </c>
      <c r="N1407" s="145" t="s">
        <v>50</v>
      </c>
      <c r="P1407" s="146">
        <f>O1407*H1407</f>
        <v>0</v>
      </c>
      <c r="Q1407" s="146">
        <v>0.1056</v>
      </c>
      <c r="R1407" s="146">
        <f>Q1407*H1407</f>
        <v>0.4224</v>
      </c>
      <c r="S1407" s="146">
        <v>0</v>
      </c>
      <c r="T1407" s="147">
        <f>S1407*H1407</f>
        <v>0</v>
      </c>
      <c r="AR1407" s="148" t="s">
        <v>178</v>
      </c>
      <c r="AT1407" s="148" t="s">
        <v>173</v>
      </c>
      <c r="AU1407" s="148" t="s">
        <v>98</v>
      </c>
      <c r="AY1407" s="17" t="s">
        <v>171</v>
      </c>
      <c r="BE1407" s="149">
        <f>IF(N1407="základní",J1407,0)</f>
        <v>0</v>
      </c>
      <c r="BF1407" s="149">
        <f>IF(N1407="snížená",J1407,0)</f>
        <v>0</v>
      </c>
      <c r="BG1407" s="149">
        <f>IF(N1407="zákl. přenesená",J1407,0)</f>
        <v>0</v>
      </c>
      <c r="BH1407" s="149">
        <f>IF(N1407="sníž. přenesená",J1407,0)</f>
        <v>0</v>
      </c>
      <c r="BI1407" s="149">
        <f>IF(N1407="nulová",J1407,0)</f>
        <v>0</v>
      </c>
      <c r="BJ1407" s="17" t="s">
        <v>92</v>
      </c>
      <c r="BK1407" s="149">
        <f>ROUND(I1407*H1407,2)</f>
        <v>0</v>
      </c>
      <c r="BL1407" s="17" t="s">
        <v>178</v>
      </c>
      <c r="BM1407" s="148" t="s">
        <v>1835</v>
      </c>
    </row>
    <row r="1408" spans="2:65" s="1" customFormat="1" ht="28.8">
      <c r="B1408" s="33"/>
      <c r="D1408" s="150" t="s">
        <v>180</v>
      </c>
      <c r="F1408" s="151" t="s">
        <v>1836</v>
      </c>
      <c r="I1408" s="152"/>
      <c r="L1408" s="33"/>
      <c r="M1408" s="153"/>
      <c r="T1408" s="57"/>
      <c r="AT1408" s="17" t="s">
        <v>180</v>
      </c>
      <c r="AU1408" s="17" t="s">
        <v>98</v>
      </c>
    </row>
    <row r="1409" spans="2:65" s="14" customFormat="1">
      <c r="B1409" s="182"/>
      <c r="D1409" s="150" t="s">
        <v>182</v>
      </c>
      <c r="E1409" s="183" t="s">
        <v>1</v>
      </c>
      <c r="F1409" s="184" t="s">
        <v>1363</v>
      </c>
      <c r="H1409" s="183" t="s">
        <v>1</v>
      </c>
      <c r="I1409" s="185"/>
      <c r="L1409" s="182"/>
      <c r="M1409" s="186"/>
      <c r="T1409" s="187"/>
      <c r="AT1409" s="183" t="s">
        <v>182</v>
      </c>
      <c r="AU1409" s="183" t="s">
        <v>98</v>
      </c>
      <c r="AV1409" s="14" t="s">
        <v>92</v>
      </c>
      <c r="AW1409" s="14" t="s">
        <v>40</v>
      </c>
      <c r="AX1409" s="14" t="s">
        <v>85</v>
      </c>
      <c r="AY1409" s="183" t="s">
        <v>171</v>
      </c>
    </row>
    <row r="1410" spans="2:65" s="12" customFormat="1">
      <c r="B1410" s="154"/>
      <c r="D1410" s="150" t="s">
        <v>182</v>
      </c>
      <c r="E1410" s="155" t="s">
        <v>1</v>
      </c>
      <c r="F1410" s="156" t="s">
        <v>1557</v>
      </c>
      <c r="H1410" s="157">
        <v>4</v>
      </c>
      <c r="I1410" s="158"/>
      <c r="L1410" s="154"/>
      <c r="M1410" s="159"/>
      <c r="T1410" s="160"/>
      <c r="AT1410" s="155" t="s">
        <v>182</v>
      </c>
      <c r="AU1410" s="155" t="s">
        <v>98</v>
      </c>
      <c r="AV1410" s="12" t="s">
        <v>98</v>
      </c>
      <c r="AW1410" s="12" t="s">
        <v>40</v>
      </c>
      <c r="AX1410" s="12" t="s">
        <v>85</v>
      </c>
      <c r="AY1410" s="155" t="s">
        <v>171</v>
      </c>
    </row>
    <row r="1411" spans="2:65" s="13" customFormat="1">
      <c r="B1411" s="172"/>
      <c r="D1411" s="150" t="s">
        <v>182</v>
      </c>
      <c r="E1411" s="173" t="s">
        <v>1</v>
      </c>
      <c r="F1411" s="174" t="s">
        <v>546</v>
      </c>
      <c r="H1411" s="175">
        <v>4</v>
      </c>
      <c r="I1411" s="176"/>
      <c r="L1411" s="172"/>
      <c r="M1411" s="177"/>
      <c r="T1411" s="178"/>
      <c r="AT1411" s="173" t="s">
        <v>182</v>
      </c>
      <c r="AU1411" s="173" t="s">
        <v>98</v>
      </c>
      <c r="AV1411" s="13" t="s">
        <v>178</v>
      </c>
      <c r="AW1411" s="13" t="s">
        <v>40</v>
      </c>
      <c r="AX1411" s="13" t="s">
        <v>92</v>
      </c>
      <c r="AY1411" s="173" t="s">
        <v>171</v>
      </c>
    </row>
    <row r="1412" spans="2:65" s="1" customFormat="1" ht="21.75" customHeight="1">
      <c r="B1412" s="33"/>
      <c r="C1412" s="162" t="s">
        <v>1837</v>
      </c>
      <c r="D1412" s="162" t="s">
        <v>250</v>
      </c>
      <c r="E1412" s="163" t="s">
        <v>1822</v>
      </c>
      <c r="F1412" s="164" t="s">
        <v>1823</v>
      </c>
      <c r="G1412" s="165" t="s">
        <v>382</v>
      </c>
      <c r="H1412" s="166">
        <v>4</v>
      </c>
      <c r="I1412" s="167"/>
      <c r="J1412" s="168">
        <f>ROUND(I1412*H1412,2)</f>
        <v>0</v>
      </c>
      <c r="K1412" s="164" t="s">
        <v>1</v>
      </c>
      <c r="L1412" s="169"/>
      <c r="M1412" s="170" t="s">
        <v>1</v>
      </c>
      <c r="N1412" s="171" t="s">
        <v>50</v>
      </c>
      <c r="P1412" s="146">
        <f>O1412*H1412</f>
        <v>0</v>
      </c>
      <c r="Q1412" s="146">
        <v>2.2100000000000002E-3</v>
      </c>
      <c r="R1412" s="146">
        <f>Q1412*H1412</f>
        <v>8.8400000000000006E-3</v>
      </c>
      <c r="S1412" s="146">
        <v>0</v>
      </c>
      <c r="T1412" s="147">
        <f>S1412*H1412</f>
        <v>0</v>
      </c>
      <c r="AR1412" s="148" t="s">
        <v>219</v>
      </c>
      <c r="AT1412" s="148" t="s">
        <v>250</v>
      </c>
      <c r="AU1412" s="148" t="s">
        <v>98</v>
      </c>
      <c r="AY1412" s="17" t="s">
        <v>171</v>
      </c>
      <c r="BE1412" s="149">
        <f>IF(N1412="základní",J1412,0)</f>
        <v>0</v>
      </c>
      <c r="BF1412" s="149">
        <f>IF(N1412="snížená",J1412,0)</f>
        <v>0</v>
      </c>
      <c r="BG1412" s="149">
        <f>IF(N1412="zákl. přenesená",J1412,0)</f>
        <v>0</v>
      </c>
      <c r="BH1412" s="149">
        <f>IF(N1412="sníž. přenesená",J1412,0)</f>
        <v>0</v>
      </c>
      <c r="BI1412" s="149">
        <f>IF(N1412="nulová",J1412,0)</f>
        <v>0</v>
      </c>
      <c r="BJ1412" s="17" t="s">
        <v>92</v>
      </c>
      <c r="BK1412" s="149">
        <f>ROUND(I1412*H1412,2)</f>
        <v>0</v>
      </c>
      <c r="BL1412" s="17" t="s">
        <v>178</v>
      </c>
      <c r="BM1412" s="148" t="s">
        <v>1838</v>
      </c>
    </row>
    <row r="1413" spans="2:65" s="1" customFormat="1">
      <c r="B1413" s="33"/>
      <c r="D1413" s="150" t="s">
        <v>180</v>
      </c>
      <c r="F1413" s="151" t="s">
        <v>1823</v>
      </c>
      <c r="I1413" s="152"/>
      <c r="L1413" s="33"/>
      <c r="M1413" s="153"/>
      <c r="T1413" s="57"/>
      <c r="AT1413" s="17" t="s">
        <v>180</v>
      </c>
      <c r="AU1413" s="17" t="s">
        <v>98</v>
      </c>
    </row>
    <row r="1414" spans="2:65" s="14" customFormat="1">
      <c r="B1414" s="182"/>
      <c r="D1414" s="150" t="s">
        <v>182</v>
      </c>
      <c r="E1414" s="183" t="s">
        <v>1</v>
      </c>
      <c r="F1414" s="184" t="s">
        <v>1363</v>
      </c>
      <c r="H1414" s="183" t="s">
        <v>1</v>
      </c>
      <c r="I1414" s="185"/>
      <c r="L1414" s="182"/>
      <c r="M1414" s="186"/>
      <c r="T1414" s="187"/>
      <c r="AT1414" s="183" t="s">
        <v>182</v>
      </c>
      <c r="AU1414" s="183" t="s">
        <v>98</v>
      </c>
      <c r="AV1414" s="14" t="s">
        <v>92</v>
      </c>
      <c r="AW1414" s="14" t="s">
        <v>40</v>
      </c>
      <c r="AX1414" s="14" t="s">
        <v>85</v>
      </c>
      <c r="AY1414" s="183" t="s">
        <v>171</v>
      </c>
    </row>
    <row r="1415" spans="2:65" s="12" customFormat="1">
      <c r="B1415" s="154"/>
      <c r="D1415" s="150" t="s">
        <v>182</v>
      </c>
      <c r="E1415" s="155" t="s">
        <v>1</v>
      </c>
      <c r="F1415" s="156" t="s">
        <v>1557</v>
      </c>
      <c r="H1415" s="157">
        <v>4</v>
      </c>
      <c r="I1415" s="158"/>
      <c r="L1415" s="154"/>
      <c r="M1415" s="159"/>
      <c r="T1415" s="160"/>
      <c r="AT1415" s="155" t="s">
        <v>182</v>
      </c>
      <c r="AU1415" s="155" t="s">
        <v>98</v>
      </c>
      <c r="AV1415" s="12" t="s">
        <v>98</v>
      </c>
      <c r="AW1415" s="12" t="s">
        <v>40</v>
      </c>
      <c r="AX1415" s="12" t="s">
        <v>85</v>
      </c>
      <c r="AY1415" s="155" t="s">
        <v>171</v>
      </c>
    </row>
    <row r="1416" spans="2:65" s="13" customFormat="1">
      <c r="B1416" s="172"/>
      <c r="D1416" s="150" t="s">
        <v>182</v>
      </c>
      <c r="E1416" s="173" t="s">
        <v>1</v>
      </c>
      <c r="F1416" s="174" t="s">
        <v>546</v>
      </c>
      <c r="H1416" s="175">
        <v>4</v>
      </c>
      <c r="I1416" s="176"/>
      <c r="L1416" s="172"/>
      <c r="M1416" s="177"/>
      <c r="T1416" s="178"/>
      <c r="AT1416" s="173" t="s">
        <v>182</v>
      </c>
      <c r="AU1416" s="173" t="s">
        <v>98</v>
      </c>
      <c r="AV1416" s="13" t="s">
        <v>178</v>
      </c>
      <c r="AW1416" s="13" t="s">
        <v>40</v>
      </c>
      <c r="AX1416" s="13" t="s">
        <v>92</v>
      </c>
      <c r="AY1416" s="173" t="s">
        <v>171</v>
      </c>
    </row>
    <row r="1417" spans="2:65" s="1" customFormat="1" ht="24.15" customHeight="1">
      <c r="B1417" s="33"/>
      <c r="C1417" s="137" t="s">
        <v>1839</v>
      </c>
      <c r="D1417" s="137" t="s">
        <v>173</v>
      </c>
      <c r="E1417" s="138" t="s">
        <v>1840</v>
      </c>
      <c r="F1417" s="139" t="s">
        <v>1841</v>
      </c>
      <c r="G1417" s="140" t="s">
        <v>382</v>
      </c>
      <c r="H1417" s="141">
        <v>2</v>
      </c>
      <c r="I1417" s="142"/>
      <c r="J1417" s="143">
        <f>ROUND(I1417*H1417,2)</f>
        <v>0</v>
      </c>
      <c r="K1417" s="139" t="s">
        <v>177</v>
      </c>
      <c r="L1417" s="33"/>
      <c r="M1417" s="144" t="s">
        <v>1</v>
      </c>
      <c r="N1417" s="145" t="s">
        <v>50</v>
      </c>
      <c r="P1417" s="146">
        <f>O1417*H1417</f>
        <v>0</v>
      </c>
      <c r="Q1417" s="146">
        <v>0.10661</v>
      </c>
      <c r="R1417" s="146">
        <f>Q1417*H1417</f>
        <v>0.21321999999999999</v>
      </c>
      <c r="S1417" s="146">
        <v>0</v>
      </c>
      <c r="T1417" s="147">
        <f>S1417*H1417</f>
        <v>0</v>
      </c>
      <c r="AR1417" s="148" t="s">
        <v>178</v>
      </c>
      <c r="AT1417" s="148" t="s">
        <v>173</v>
      </c>
      <c r="AU1417" s="148" t="s">
        <v>98</v>
      </c>
      <c r="AY1417" s="17" t="s">
        <v>171</v>
      </c>
      <c r="BE1417" s="149">
        <f>IF(N1417="základní",J1417,0)</f>
        <v>0</v>
      </c>
      <c r="BF1417" s="149">
        <f>IF(N1417="snížená",J1417,0)</f>
        <v>0</v>
      </c>
      <c r="BG1417" s="149">
        <f>IF(N1417="zákl. přenesená",J1417,0)</f>
        <v>0</v>
      </c>
      <c r="BH1417" s="149">
        <f>IF(N1417="sníž. přenesená",J1417,0)</f>
        <v>0</v>
      </c>
      <c r="BI1417" s="149">
        <f>IF(N1417="nulová",J1417,0)</f>
        <v>0</v>
      </c>
      <c r="BJ1417" s="17" t="s">
        <v>92</v>
      </c>
      <c r="BK1417" s="149">
        <f>ROUND(I1417*H1417,2)</f>
        <v>0</v>
      </c>
      <c r="BL1417" s="17" t="s">
        <v>178</v>
      </c>
      <c r="BM1417" s="148" t="s">
        <v>1842</v>
      </c>
    </row>
    <row r="1418" spans="2:65" s="1" customFormat="1" ht="28.8">
      <c r="B1418" s="33"/>
      <c r="D1418" s="150" t="s">
        <v>180</v>
      </c>
      <c r="F1418" s="151" t="s">
        <v>1843</v>
      </c>
      <c r="I1418" s="152"/>
      <c r="L1418" s="33"/>
      <c r="M1418" s="153"/>
      <c r="T1418" s="57"/>
      <c r="AT1418" s="17" t="s">
        <v>180</v>
      </c>
      <c r="AU1418" s="17" t="s">
        <v>98</v>
      </c>
    </row>
    <row r="1419" spans="2:65" s="14" customFormat="1">
      <c r="B1419" s="182"/>
      <c r="D1419" s="150" t="s">
        <v>182</v>
      </c>
      <c r="E1419" s="183" t="s">
        <v>1</v>
      </c>
      <c r="F1419" s="184" t="s">
        <v>1363</v>
      </c>
      <c r="H1419" s="183" t="s">
        <v>1</v>
      </c>
      <c r="I1419" s="185"/>
      <c r="L1419" s="182"/>
      <c r="M1419" s="186"/>
      <c r="T1419" s="187"/>
      <c r="AT1419" s="183" t="s">
        <v>182</v>
      </c>
      <c r="AU1419" s="183" t="s">
        <v>98</v>
      </c>
      <c r="AV1419" s="14" t="s">
        <v>92</v>
      </c>
      <c r="AW1419" s="14" t="s">
        <v>40</v>
      </c>
      <c r="AX1419" s="14" t="s">
        <v>85</v>
      </c>
      <c r="AY1419" s="183" t="s">
        <v>171</v>
      </c>
    </row>
    <row r="1420" spans="2:65" s="12" customFormat="1">
      <c r="B1420" s="154"/>
      <c r="D1420" s="150" t="s">
        <v>182</v>
      </c>
      <c r="E1420" s="155" t="s">
        <v>1</v>
      </c>
      <c r="F1420" s="156" t="s">
        <v>1330</v>
      </c>
      <c r="H1420" s="157">
        <v>2</v>
      </c>
      <c r="I1420" s="158"/>
      <c r="L1420" s="154"/>
      <c r="M1420" s="159"/>
      <c r="T1420" s="160"/>
      <c r="AT1420" s="155" t="s">
        <v>182</v>
      </c>
      <c r="AU1420" s="155" t="s">
        <v>98</v>
      </c>
      <c r="AV1420" s="12" t="s">
        <v>98</v>
      </c>
      <c r="AW1420" s="12" t="s">
        <v>40</v>
      </c>
      <c r="AX1420" s="12" t="s">
        <v>85</v>
      </c>
      <c r="AY1420" s="155" t="s">
        <v>171</v>
      </c>
    </row>
    <row r="1421" spans="2:65" s="13" customFormat="1">
      <c r="B1421" s="172"/>
      <c r="D1421" s="150" t="s">
        <v>182</v>
      </c>
      <c r="E1421" s="173" t="s">
        <v>1</v>
      </c>
      <c r="F1421" s="174" t="s">
        <v>546</v>
      </c>
      <c r="H1421" s="175">
        <v>2</v>
      </c>
      <c r="I1421" s="176"/>
      <c r="L1421" s="172"/>
      <c r="M1421" s="177"/>
      <c r="T1421" s="178"/>
      <c r="AT1421" s="173" t="s">
        <v>182</v>
      </c>
      <c r="AU1421" s="173" t="s">
        <v>98</v>
      </c>
      <c r="AV1421" s="13" t="s">
        <v>178</v>
      </c>
      <c r="AW1421" s="13" t="s">
        <v>40</v>
      </c>
      <c r="AX1421" s="13" t="s">
        <v>92</v>
      </c>
      <c r="AY1421" s="173" t="s">
        <v>171</v>
      </c>
    </row>
    <row r="1422" spans="2:65" s="1" customFormat="1" ht="21.75" customHeight="1">
      <c r="B1422" s="33"/>
      <c r="C1422" s="162" t="s">
        <v>1844</v>
      </c>
      <c r="D1422" s="162" t="s">
        <v>250</v>
      </c>
      <c r="E1422" s="163" t="s">
        <v>1822</v>
      </c>
      <c r="F1422" s="164" t="s">
        <v>1823</v>
      </c>
      <c r="G1422" s="165" t="s">
        <v>382</v>
      </c>
      <c r="H1422" s="166">
        <v>2</v>
      </c>
      <c r="I1422" s="167"/>
      <c r="J1422" s="168">
        <f>ROUND(I1422*H1422,2)</f>
        <v>0</v>
      </c>
      <c r="K1422" s="164" t="s">
        <v>1</v>
      </c>
      <c r="L1422" s="169"/>
      <c r="M1422" s="170" t="s">
        <v>1</v>
      </c>
      <c r="N1422" s="171" t="s">
        <v>50</v>
      </c>
      <c r="P1422" s="146">
        <f>O1422*H1422</f>
        <v>0</v>
      </c>
      <c r="Q1422" s="146">
        <v>2.2100000000000002E-3</v>
      </c>
      <c r="R1422" s="146">
        <f>Q1422*H1422</f>
        <v>4.4200000000000003E-3</v>
      </c>
      <c r="S1422" s="146">
        <v>0</v>
      </c>
      <c r="T1422" s="147">
        <f>S1422*H1422</f>
        <v>0</v>
      </c>
      <c r="AR1422" s="148" t="s">
        <v>219</v>
      </c>
      <c r="AT1422" s="148" t="s">
        <v>250</v>
      </c>
      <c r="AU1422" s="148" t="s">
        <v>98</v>
      </c>
      <c r="AY1422" s="17" t="s">
        <v>171</v>
      </c>
      <c r="BE1422" s="149">
        <f>IF(N1422="základní",J1422,0)</f>
        <v>0</v>
      </c>
      <c r="BF1422" s="149">
        <f>IF(N1422="snížená",J1422,0)</f>
        <v>0</v>
      </c>
      <c r="BG1422" s="149">
        <f>IF(N1422="zákl. přenesená",J1422,0)</f>
        <v>0</v>
      </c>
      <c r="BH1422" s="149">
        <f>IF(N1422="sníž. přenesená",J1422,0)</f>
        <v>0</v>
      </c>
      <c r="BI1422" s="149">
        <f>IF(N1422="nulová",J1422,0)</f>
        <v>0</v>
      </c>
      <c r="BJ1422" s="17" t="s">
        <v>92</v>
      </c>
      <c r="BK1422" s="149">
        <f>ROUND(I1422*H1422,2)</f>
        <v>0</v>
      </c>
      <c r="BL1422" s="17" t="s">
        <v>178</v>
      </c>
      <c r="BM1422" s="148" t="s">
        <v>1845</v>
      </c>
    </row>
    <row r="1423" spans="2:65" s="1" customFormat="1">
      <c r="B1423" s="33"/>
      <c r="D1423" s="150" t="s">
        <v>180</v>
      </c>
      <c r="F1423" s="151" t="s">
        <v>1823</v>
      </c>
      <c r="I1423" s="152"/>
      <c r="L1423" s="33"/>
      <c r="M1423" s="153"/>
      <c r="T1423" s="57"/>
      <c r="AT1423" s="17" t="s">
        <v>180</v>
      </c>
      <c r="AU1423" s="17" t="s">
        <v>98</v>
      </c>
    </row>
    <row r="1424" spans="2:65" s="14" customFormat="1">
      <c r="B1424" s="182"/>
      <c r="D1424" s="150" t="s">
        <v>182</v>
      </c>
      <c r="E1424" s="183" t="s">
        <v>1</v>
      </c>
      <c r="F1424" s="184" t="s">
        <v>1363</v>
      </c>
      <c r="H1424" s="183" t="s">
        <v>1</v>
      </c>
      <c r="I1424" s="185"/>
      <c r="L1424" s="182"/>
      <c r="M1424" s="186"/>
      <c r="T1424" s="187"/>
      <c r="AT1424" s="183" t="s">
        <v>182</v>
      </c>
      <c r="AU1424" s="183" t="s">
        <v>98</v>
      </c>
      <c r="AV1424" s="14" t="s">
        <v>92</v>
      </c>
      <c r="AW1424" s="14" t="s">
        <v>40</v>
      </c>
      <c r="AX1424" s="14" t="s">
        <v>85</v>
      </c>
      <c r="AY1424" s="183" t="s">
        <v>171</v>
      </c>
    </row>
    <row r="1425" spans="2:65" s="12" customFormat="1">
      <c r="B1425" s="154"/>
      <c r="D1425" s="150" t="s">
        <v>182</v>
      </c>
      <c r="E1425" s="155" t="s">
        <v>1</v>
      </c>
      <c r="F1425" s="156" t="s">
        <v>1330</v>
      </c>
      <c r="H1425" s="157">
        <v>2</v>
      </c>
      <c r="I1425" s="158"/>
      <c r="L1425" s="154"/>
      <c r="M1425" s="159"/>
      <c r="T1425" s="160"/>
      <c r="AT1425" s="155" t="s">
        <v>182</v>
      </c>
      <c r="AU1425" s="155" t="s">
        <v>98</v>
      </c>
      <c r="AV1425" s="12" t="s">
        <v>98</v>
      </c>
      <c r="AW1425" s="12" t="s">
        <v>40</v>
      </c>
      <c r="AX1425" s="12" t="s">
        <v>85</v>
      </c>
      <c r="AY1425" s="155" t="s">
        <v>171</v>
      </c>
    </row>
    <row r="1426" spans="2:65" s="13" customFormat="1">
      <c r="B1426" s="172"/>
      <c r="D1426" s="150" t="s">
        <v>182</v>
      </c>
      <c r="E1426" s="173" t="s">
        <v>1</v>
      </c>
      <c r="F1426" s="174" t="s">
        <v>546</v>
      </c>
      <c r="H1426" s="175">
        <v>2</v>
      </c>
      <c r="I1426" s="176"/>
      <c r="L1426" s="172"/>
      <c r="M1426" s="177"/>
      <c r="T1426" s="178"/>
      <c r="AT1426" s="173" t="s">
        <v>182</v>
      </c>
      <c r="AU1426" s="173" t="s">
        <v>98</v>
      </c>
      <c r="AV1426" s="13" t="s">
        <v>178</v>
      </c>
      <c r="AW1426" s="13" t="s">
        <v>40</v>
      </c>
      <c r="AX1426" s="13" t="s">
        <v>92</v>
      </c>
      <c r="AY1426" s="173" t="s">
        <v>171</v>
      </c>
    </row>
    <row r="1427" spans="2:65" s="1" customFormat="1" ht="24.15" customHeight="1">
      <c r="B1427" s="33"/>
      <c r="C1427" s="137" t="s">
        <v>1846</v>
      </c>
      <c r="D1427" s="137" t="s">
        <v>173</v>
      </c>
      <c r="E1427" s="138" t="s">
        <v>1847</v>
      </c>
      <c r="F1427" s="139" t="s">
        <v>1848</v>
      </c>
      <c r="G1427" s="140" t="s">
        <v>382</v>
      </c>
      <c r="H1427" s="141">
        <v>1</v>
      </c>
      <c r="I1427" s="142"/>
      <c r="J1427" s="143">
        <f>ROUND(I1427*H1427,2)</f>
        <v>0</v>
      </c>
      <c r="K1427" s="139" t="s">
        <v>177</v>
      </c>
      <c r="L1427" s="33"/>
      <c r="M1427" s="144" t="s">
        <v>1</v>
      </c>
      <c r="N1427" s="145" t="s">
        <v>50</v>
      </c>
      <c r="P1427" s="146">
        <f>O1427*H1427</f>
        <v>0</v>
      </c>
      <c r="Q1427" s="146">
        <v>0.10761999999999999</v>
      </c>
      <c r="R1427" s="146">
        <f>Q1427*H1427</f>
        <v>0.10761999999999999</v>
      </c>
      <c r="S1427" s="146">
        <v>0</v>
      </c>
      <c r="T1427" s="147">
        <f>S1427*H1427</f>
        <v>0</v>
      </c>
      <c r="AR1427" s="148" t="s">
        <v>178</v>
      </c>
      <c r="AT1427" s="148" t="s">
        <v>173</v>
      </c>
      <c r="AU1427" s="148" t="s">
        <v>98</v>
      </c>
      <c r="AY1427" s="17" t="s">
        <v>171</v>
      </c>
      <c r="BE1427" s="149">
        <f>IF(N1427="základní",J1427,0)</f>
        <v>0</v>
      </c>
      <c r="BF1427" s="149">
        <f>IF(N1427="snížená",J1427,0)</f>
        <v>0</v>
      </c>
      <c r="BG1427" s="149">
        <f>IF(N1427="zákl. přenesená",J1427,0)</f>
        <v>0</v>
      </c>
      <c r="BH1427" s="149">
        <f>IF(N1427="sníž. přenesená",J1427,0)</f>
        <v>0</v>
      </c>
      <c r="BI1427" s="149">
        <f>IF(N1427="nulová",J1427,0)</f>
        <v>0</v>
      </c>
      <c r="BJ1427" s="17" t="s">
        <v>92</v>
      </c>
      <c r="BK1427" s="149">
        <f>ROUND(I1427*H1427,2)</f>
        <v>0</v>
      </c>
      <c r="BL1427" s="17" t="s">
        <v>178</v>
      </c>
      <c r="BM1427" s="148" t="s">
        <v>1849</v>
      </c>
    </row>
    <row r="1428" spans="2:65" s="1" customFormat="1" ht="28.8">
      <c r="B1428" s="33"/>
      <c r="D1428" s="150" t="s">
        <v>180</v>
      </c>
      <c r="F1428" s="151" t="s">
        <v>1850</v>
      </c>
      <c r="I1428" s="152"/>
      <c r="L1428" s="33"/>
      <c r="M1428" s="153"/>
      <c r="T1428" s="57"/>
      <c r="AT1428" s="17" t="s">
        <v>180</v>
      </c>
      <c r="AU1428" s="17" t="s">
        <v>98</v>
      </c>
    </row>
    <row r="1429" spans="2:65" s="14" customFormat="1">
      <c r="B1429" s="182"/>
      <c r="D1429" s="150" t="s">
        <v>182</v>
      </c>
      <c r="E1429" s="183" t="s">
        <v>1</v>
      </c>
      <c r="F1429" s="184" t="s">
        <v>1363</v>
      </c>
      <c r="H1429" s="183" t="s">
        <v>1</v>
      </c>
      <c r="I1429" s="185"/>
      <c r="L1429" s="182"/>
      <c r="M1429" s="186"/>
      <c r="T1429" s="187"/>
      <c r="AT1429" s="183" t="s">
        <v>182</v>
      </c>
      <c r="AU1429" s="183" t="s">
        <v>98</v>
      </c>
      <c r="AV1429" s="14" t="s">
        <v>92</v>
      </c>
      <c r="AW1429" s="14" t="s">
        <v>40</v>
      </c>
      <c r="AX1429" s="14" t="s">
        <v>85</v>
      </c>
      <c r="AY1429" s="183" t="s">
        <v>171</v>
      </c>
    </row>
    <row r="1430" spans="2:65" s="12" customFormat="1">
      <c r="B1430" s="154"/>
      <c r="D1430" s="150" t="s">
        <v>182</v>
      </c>
      <c r="E1430" s="155" t="s">
        <v>1</v>
      </c>
      <c r="F1430" s="156" t="s">
        <v>785</v>
      </c>
      <c r="H1430" s="157">
        <v>1</v>
      </c>
      <c r="I1430" s="158"/>
      <c r="L1430" s="154"/>
      <c r="M1430" s="159"/>
      <c r="T1430" s="160"/>
      <c r="AT1430" s="155" t="s">
        <v>182</v>
      </c>
      <c r="AU1430" s="155" t="s">
        <v>98</v>
      </c>
      <c r="AV1430" s="12" t="s">
        <v>98</v>
      </c>
      <c r="AW1430" s="12" t="s">
        <v>40</v>
      </c>
      <c r="AX1430" s="12" t="s">
        <v>85</v>
      </c>
      <c r="AY1430" s="155" t="s">
        <v>171</v>
      </c>
    </row>
    <row r="1431" spans="2:65" s="13" customFormat="1">
      <c r="B1431" s="172"/>
      <c r="D1431" s="150" t="s">
        <v>182</v>
      </c>
      <c r="E1431" s="173" t="s">
        <v>1</v>
      </c>
      <c r="F1431" s="174" t="s">
        <v>546</v>
      </c>
      <c r="H1431" s="175">
        <v>1</v>
      </c>
      <c r="I1431" s="176"/>
      <c r="L1431" s="172"/>
      <c r="M1431" s="177"/>
      <c r="T1431" s="178"/>
      <c r="AT1431" s="173" t="s">
        <v>182</v>
      </c>
      <c r="AU1431" s="173" t="s">
        <v>98</v>
      </c>
      <c r="AV1431" s="13" t="s">
        <v>178</v>
      </c>
      <c r="AW1431" s="13" t="s">
        <v>40</v>
      </c>
      <c r="AX1431" s="13" t="s">
        <v>92</v>
      </c>
      <c r="AY1431" s="173" t="s">
        <v>171</v>
      </c>
    </row>
    <row r="1432" spans="2:65" s="1" customFormat="1" ht="21.75" customHeight="1">
      <c r="B1432" s="33"/>
      <c r="C1432" s="162" t="s">
        <v>1851</v>
      </c>
      <c r="D1432" s="162" t="s">
        <v>250</v>
      </c>
      <c r="E1432" s="163" t="s">
        <v>1822</v>
      </c>
      <c r="F1432" s="164" t="s">
        <v>1823</v>
      </c>
      <c r="G1432" s="165" t="s">
        <v>382</v>
      </c>
      <c r="H1432" s="166">
        <v>1</v>
      </c>
      <c r="I1432" s="167"/>
      <c r="J1432" s="168">
        <f>ROUND(I1432*H1432,2)</f>
        <v>0</v>
      </c>
      <c r="K1432" s="164" t="s">
        <v>1</v>
      </c>
      <c r="L1432" s="169"/>
      <c r="M1432" s="170" t="s">
        <v>1</v>
      </c>
      <c r="N1432" s="171" t="s">
        <v>50</v>
      </c>
      <c r="P1432" s="146">
        <f>O1432*H1432</f>
        <v>0</v>
      </c>
      <c r="Q1432" s="146">
        <v>2.2100000000000002E-3</v>
      </c>
      <c r="R1432" s="146">
        <f>Q1432*H1432</f>
        <v>2.2100000000000002E-3</v>
      </c>
      <c r="S1432" s="146">
        <v>0</v>
      </c>
      <c r="T1432" s="147">
        <f>S1432*H1432</f>
        <v>0</v>
      </c>
      <c r="AR1432" s="148" t="s">
        <v>219</v>
      </c>
      <c r="AT1432" s="148" t="s">
        <v>250</v>
      </c>
      <c r="AU1432" s="148" t="s">
        <v>98</v>
      </c>
      <c r="AY1432" s="17" t="s">
        <v>171</v>
      </c>
      <c r="BE1432" s="149">
        <f>IF(N1432="základní",J1432,0)</f>
        <v>0</v>
      </c>
      <c r="BF1432" s="149">
        <f>IF(N1432="snížená",J1432,0)</f>
        <v>0</v>
      </c>
      <c r="BG1432" s="149">
        <f>IF(N1432="zákl. přenesená",J1432,0)</f>
        <v>0</v>
      </c>
      <c r="BH1432" s="149">
        <f>IF(N1432="sníž. přenesená",J1432,0)</f>
        <v>0</v>
      </c>
      <c r="BI1432" s="149">
        <f>IF(N1432="nulová",J1432,0)</f>
        <v>0</v>
      </c>
      <c r="BJ1432" s="17" t="s">
        <v>92</v>
      </c>
      <c r="BK1432" s="149">
        <f>ROUND(I1432*H1432,2)</f>
        <v>0</v>
      </c>
      <c r="BL1432" s="17" t="s">
        <v>178</v>
      </c>
      <c r="BM1432" s="148" t="s">
        <v>1852</v>
      </c>
    </row>
    <row r="1433" spans="2:65" s="1" customFormat="1">
      <c r="B1433" s="33"/>
      <c r="D1433" s="150" t="s">
        <v>180</v>
      </c>
      <c r="F1433" s="151" t="s">
        <v>1823</v>
      </c>
      <c r="I1433" s="152"/>
      <c r="L1433" s="33"/>
      <c r="M1433" s="153"/>
      <c r="T1433" s="57"/>
      <c r="AT1433" s="17" t="s">
        <v>180</v>
      </c>
      <c r="AU1433" s="17" t="s">
        <v>98</v>
      </c>
    </row>
    <row r="1434" spans="2:65" s="14" customFormat="1">
      <c r="B1434" s="182"/>
      <c r="D1434" s="150" t="s">
        <v>182</v>
      </c>
      <c r="E1434" s="183" t="s">
        <v>1</v>
      </c>
      <c r="F1434" s="184" t="s">
        <v>1363</v>
      </c>
      <c r="H1434" s="183" t="s">
        <v>1</v>
      </c>
      <c r="I1434" s="185"/>
      <c r="L1434" s="182"/>
      <c r="M1434" s="186"/>
      <c r="T1434" s="187"/>
      <c r="AT1434" s="183" t="s">
        <v>182</v>
      </c>
      <c r="AU1434" s="183" t="s">
        <v>98</v>
      </c>
      <c r="AV1434" s="14" t="s">
        <v>92</v>
      </c>
      <c r="AW1434" s="14" t="s">
        <v>40</v>
      </c>
      <c r="AX1434" s="14" t="s">
        <v>85</v>
      </c>
      <c r="AY1434" s="183" t="s">
        <v>171</v>
      </c>
    </row>
    <row r="1435" spans="2:65" s="12" customFormat="1">
      <c r="B1435" s="154"/>
      <c r="D1435" s="150" t="s">
        <v>182</v>
      </c>
      <c r="E1435" s="155" t="s">
        <v>1</v>
      </c>
      <c r="F1435" s="156" t="s">
        <v>785</v>
      </c>
      <c r="H1435" s="157">
        <v>1</v>
      </c>
      <c r="I1435" s="158"/>
      <c r="L1435" s="154"/>
      <c r="M1435" s="159"/>
      <c r="T1435" s="160"/>
      <c r="AT1435" s="155" t="s">
        <v>182</v>
      </c>
      <c r="AU1435" s="155" t="s">
        <v>98</v>
      </c>
      <c r="AV1435" s="12" t="s">
        <v>98</v>
      </c>
      <c r="AW1435" s="12" t="s">
        <v>40</v>
      </c>
      <c r="AX1435" s="12" t="s">
        <v>85</v>
      </c>
      <c r="AY1435" s="155" t="s">
        <v>171</v>
      </c>
    </row>
    <row r="1436" spans="2:65" s="13" customFormat="1">
      <c r="B1436" s="172"/>
      <c r="D1436" s="150" t="s">
        <v>182</v>
      </c>
      <c r="E1436" s="173" t="s">
        <v>1</v>
      </c>
      <c r="F1436" s="174" t="s">
        <v>546</v>
      </c>
      <c r="H1436" s="175">
        <v>1</v>
      </c>
      <c r="I1436" s="176"/>
      <c r="L1436" s="172"/>
      <c r="M1436" s="177"/>
      <c r="T1436" s="178"/>
      <c r="AT1436" s="173" t="s">
        <v>182</v>
      </c>
      <c r="AU1436" s="173" t="s">
        <v>98</v>
      </c>
      <c r="AV1436" s="13" t="s">
        <v>178</v>
      </c>
      <c r="AW1436" s="13" t="s">
        <v>40</v>
      </c>
      <c r="AX1436" s="13" t="s">
        <v>92</v>
      </c>
      <c r="AY1436" s="173" t="s">
        <v>171</v>
      </c>
    </row>
    <row r="1437" spans="2:65" s="1" customFormat="1" ht="24.15" customHeight="1">
      <c r="B1437" s="33"/>
      <c r="C1437" s="137" t="s">
        <v>1853</v>
      </c>
      <c r="D1437" s="137" t="s">
        <v>173</v>
      </c>
      <c r="E1437" s="138" t="s">
        <v>1854</v>
      </c>
      <c r="F1437" s="139" t="s">
        <v>1855</v>
      </c>
      <c r="G1437" s="140" t="s">
        <v>382</v>
      </c>
      <c r="H1437" s="141">
        <v>12</v>
      </c>
      <c r="I1437" s="142"/>
      <c r="J1437" s="143">
        <f>ROUND(I1437*H1437,2)</f>
        <v>0</v>
      </c>
      <c r="K1437" s="139" t="s">
        <v>177</v>
      </c>
      <c r="L1437" s="33"/>
      <c r="M1437" s="144" t="s">
        <v>1</v>
      </c>
      <c r="N1437" s="145" t="s">
        <v>50</v>
      </c>
      <c r="P1437" s="146">
        <f>O1437*H1437</f>
        <v>0</v>
      </c>
      <c r="Q1437" s="146">
        <v>2.4240000000000001E-2</v>
      </c>
      <c r="R1437" s="146">
        <f>Q1437*H1437</f>
        <v>0.29088000000000003</v>
      </c>
      <c r="S1437" s="146">
        <v>0</v>
      </c>
      <c r="T1437" s="147">
        <f>S1437*H1437</f>
        <v>0</v>
      </c>
      <c r="AR1437" s="148" t="s">
        <v>178</v>
      </c>
      <c r="AT1437" s="148" t="s">
        <v>173</v>
      </c>
      <c r="AU1437" s="148" t="s">
        <v>98</v>
      </c>
      <c r="AY1437" s="17" t="s">
        <v>171</v>
      </c>
      <c r="BE1437" s="149">
        <f>IF(N1437="základní",J1437,0)</f>
        <v>0</v>
      </c>
      <c r="BF1437" s="149">
        <f>IF(N1437="snížená",J1437,0)</f>
        <v>0</v>
      </c>
      <c r="BG1437" s="149">
        <f>IF(N1437="zákl. přenesená",J1437,0)</f>
        <v>0</v>
      </c>
      <c r="BH1437" s="149">
        <f>IF(N1437="sníž. přenesená",J1437,0)</f>
        <v>0</v>
      </c>
      <c r="BI1437" s="149">
        <f>IF(N1437="nulová",J1437,0)</f>
        <v>0</v>
      </c>
      <c r="BJ1437" s="17" t="s">
        <v>92</v>
      </c>
      <c r="BK1437" s="149">
        <f>ROUND(I1437*H1437,2)</f>
        <v>0</v>
      </c>
      <c r="BL1437" s="17" t="s">
        <v>178</v>
      </c>
      <c r="BM1437" s="148" t="s">
        <v>1856</v>
      </c>
    </row>
    <row r="1438" spans="2:65" s="1" customFormat="1" ht="19.2">
      <c r="B1438" s="33"/>
      <c r="D1438" s="150" t="s">
        <v>180</v>
      </c>
      <c r="F1438" s="151" t="s">
        <v>1857</v>
      </c>
      <c r="I1438" s="152"/>
      <c r="L1438" s="33"/>
      <c r="M1438" s="153"/>
      <c r="T1438" s="57"/>
      <c r="AT1438" s="17" t="s">
        <v>180</v>
      </c>
      <c r="AU1438" s="17" t="s">
        <v>98</v>
      </c>
    </row>
    <row r="1439" spans="2:65" s="14" customFormat="1">
      <c r="B1439" s="182"/>
      <c r="D1439" s="150" t="s">
        <v>182</v>
      </c>
      <c r="E1439" s="183" t="s">
        <v>1</v>
      </c>
      <c r="F1439" s="184" t="s">
        <v>1363</v>
      </c>
      <c r="H1439" s="183" t="s">
        <v>1</v>
      </c>
      <c r="I1439" s="185"/>
      <c r="L1439" s="182"/>
      <c r="M1439" s="186"/>
      <c r="T1439" s="187"/>
      <c r="AT1439" s="183" t="s">
        <v>182</v>
      </c>
      <c r="AU1439" s="183" t="s">
        <v>98</v>
      </c>
      <c r="AV1439" s="14" t="s">
        <v>92</v>
      </c>
      <c r="AW1439" s="14" t="s">
        <v>40</v>
      </c>
      <c r="AX1439" s="14" t="s">
        <v>85</v>
      </c>
      <c r="AY1439" s="183" t="s">
        <v>171</v>
      </c>
    </row>
    <row r="1440" spans="2:65" s="12" customFormat="1">
      <c r="B1440" s="154"/>
      <c r="D1440" s="150" t="s">
        <v>182</v>
      </c>
      <c r="E1440" s="155" t="s">
        <v>1</v>
      </c>
      <c r="F1440" s="156" t="s">
        <v>1790</v>
      </c>
      <c r="H1440" s="157">
        <v>12</v>
      </c>
      <c r="I1440" s="158"/>
      <c r="L1440" s="154"/>
      <c r="M1440" s="159"/>
      <c r="T1440" s="160"/>
      <c r="AT1440" s="155" t="s">
        <v>182</v>
      </c>
      <c r="AU1440" s="155" t="s">
        <v>98</v>
      </c>
      <c r="AV1440" s="12" t="s">
        <v>98</v>
      </c>
      <c r="AW1440" s="12" t="s">
        <v>40</v>
      </c>
      <c r="AX1440" s="12" t="s">
        <v>85</v>
      </c>
      <c r="AY1440" s="155" t="s">
        <v>171</v>
      </c>
    </row>
    <row r="1441" spans="2:65" s="13" customFormat="1">
      <c r="B1441" s="172"/>
      <c r="D1441" s="150" t="s">
        <v>182</v>
      </c>
      <c r="E1441" s="173" t="s">
        <v>1</v>
      </c>
      <c r="F1441" s="174" t="s">
        <v>546</v>
      </c>
      <c r="H1441" s="175">
        <v>12</v>
      </c>
      <c r="I1441" s="176"/>
      <c r="L1441" s="172"/>
      <c r="M1441" s="177"/>
      <c r="T1441" s="178"/>
      <c r="AT1441" s="173" t="s">
        <v>182</v>
      </c>
      <c r="AU1441" s="173" t="s">
        <v>98</v>
      </c>
      <c r="AV1441" s="13" t="s">
        <v>178</v>
      </c>
      <c r="AW1441" s="13" t="s">
        <v>40</v>
      </c>
      <c r="AX1441" s="13" t="s">
        <v>92</v>
      </c>
      <c r="AY1441" s="173" t="s">
        <v>171</v>
      </c>
    </row>
    <row r="1442" spans="2:65" s="1" customFormat="1" ht="24.15" customHeight="1">
      <c r="B1442" s="33"/>
      <c r="C1442" s="137" t="s">
        <v>1858</v>
      </c>
      <c r="D1442" s="137" t="s">
        <v>173</v>
      </c>
      <c r="E1442" s="138" t="s">
        <v>1859</v>
      </c>
      <c r="F1442" s="139" t="s">
        <v>1860</v>
      </c>
      <c r="G1442" s="140" t="s">
        <v>382</v>
      </c>
      <c r="H1442" s="141">
        <v>2</v>
      </c>
      <c r="I1442" s="142"/>
      <c r="J1442" s="143">
        <f>ROUND(I1442*H1442,2)</f>
        <v>0</v>
      </c>
      <c r="K1442" s="139" t="s">
        <v>177</v>
      </c>
      <c r="L1442" s="33"/>
      <c r="M1442" s="144" t="s">
        <v>1</v>
      </c>
      <c r="N1442" s="145" t="s">
        <v>50</v>
      </c>
      <c r="P1442" s="146">
        <f>O1442*H1442</f>
        <v>0</v>
      </c>
      <c r="Q1442" s="146">
        <v>3.637E-2</v>
      </c>
      <c r="R1442" s="146">
        <f>Q1442*H1442</f>
        <v>7.2739999999999999E-2</v>
      </c>
      <c r="S1442" s="146">
        <v>0</v>
      </c>
      <c r="T1442" s="147">
        <f>S1442*H1442</f>
        <v>0</v>
      </c>
      <c r="AR1442" s="148" t="s">
        <v>178</v>
      </c>
      <c r="AT1442" s="148" t="s">
        <v>173</v>
      </c>
      <c r="AU1442" s="148" t="s">
        <v>98</v>
      </c>
      <c r="AY1442" s="17" t="s">
        <v>171</v>
      </c>
      <c r="BE1442" s="149">
        <f>IF(N1442="základní",J1442,0)</f>
        <v>0</v>
      </c>
      <c r="BF1442" s="149">
        <f>IF(N1442="snížená",J1442,0)</f>
        <v>0</v>
      </c>
      <c r="BG1442" s="149">
        <f>IF(N1442="zákl. přenesená",J1442,0)</f>
        <v>0</v>
      </c>
      <c r="BH1442" s="149">
        <f>IF(N1442="sníž. přenesená",J1442,0)</f>
        <v>0</v>
      </c>
      <c r="BI1442" s="149">
        <f>IF(N1442="nulová",J1442,0)</f>
        <v>0</v>
      </c>
      <c r="BJ1442" s="17" t="s">
        <v>92</v>
      </c>
      <c r="BK1442" s="149">
        <f>ROUND(I1442*H1442,2)</f>
        <v>0</v>
      </c>
      <c r="BL1442" s="17" t="s">
        <v>178</v>
      </c>
      <c r="BM1442" s="148" t="s">
        <v>1861</v>
      </c>
    </row>
    <row r="1443" spans="2:65" s="1" customFormat="1" ht="19.2">
      <c r="B1443" s="33"/>
      <c r="D1443" s="150" t="s">
        <v>180</v>
      </c>
      <c r="F1443" s="151" t="s">
        <v>1862</v>
      </c>
      <c r="I1443" s="152"/>
      <c r="L1443" s="33"/>
      <c r="M1443" s="153"/>
      <c r="T1443" s="57"/>
      <c r="AT1443" s="17" t="s">
        <v>180</v>
      </c>
      <c r="AU1443" s="17" t="s">
        <v>98</v>
      </c>
    </row>
    <row r="1444" spans="2:65" s="14" customFormat="1">
      <c r="B1444" s="182"/>
      <c r="D1444" s="150" t="s">
        <v>182</v>
      </c>
      <c r="E1444" s="183" t="s">
        <v>1</v>
      </c>
      <c r="F1444" s="184" t="s">
        <v>1363</v>
      </c>
      <c r="H1444" s="183" t="s">
        <v>1</v>
      </c>
      <c r="I1444" s="185"/>
      <c r="L1444" s="182"/>
      <c r="M1444" s="186"/>
      <c r="T1444" s="187"/>
      <c r="AT1444" s="183" t="s">
        <v>182</v>
      </c>
      <c r="AU1444" s="183" t="s">
        <v>98</v>
      </c>
      <c r="AV1444" s="14" t="s">
        <v>92</v>
      </c>
      <c r="AW1444" s="14" t="s">
        <v>40</v>
      </c>
      <c r="AX1444" s="14" t="s">
        <v>85</v>
      </c>
      <c r="AY1444" s="183" t="s">
        <v>171</v>
      </c>
    </row>
    <row r="1445" spans="2:65" s="12" customFormat="1">
      <c r="B1445" s="154"/>
      <c r="D1445" s="150" t="s">
        <v>182</v>
      </c>
      <c r="E1445" s="155" t="s">
        <v>1</v>
      </c>
      <c r="F1445" s="156" t="s">
        <v>1330</v>
      </c>
      <c r="H1445" s="157">
        <v>2</v>
      </c>
      <c r="I1445" s="158"/>
      <c r="L1445" s="154"/>
      <c r="M1445" s="159"/>
      <c r="T1445" s="160"/>
      <c r="AT1445" s="155" t="s">
        <v>182</v>
      </c>
      <c r="AU1445" s="155" t="s">
        <v>98</v>
      </c>
      <c r="AV1445" s="12" t="s">
        <v>98</v>
      </c>
      <c r="AW1445" s="12" t="s">
        <v>40</v>
      </c>
      <c r="AX1445" s="12" t="s">
        <v>85</v>
      </c>
      <c r="AY1445" s="155" t="s">
        <v>171</v>
      </c>
    </row>
    <row r="1446" spans="2:65" s="13" customFormat="1">
      <c r="B1446" s="172"/>
      <c r="D1446" s="150" t="s">
        <v>182</v>
      </c>
      <c r="E1446" s="173" t="s">
        <v>1</v>
      </c>
      <c r="F1446" s="174" t="s">
        <v>546</v>
      </c>
      <c r="H1446" s="175">
        <v>2</v>
      </c>
      <c r="I1446" s="176"/>
      <c r="L1446" s="172"/>
      <c r="M1446" s="177"/>
      <c r="T1446" s="178"/>
      <c r="AT1446" s="173" t="s">
        <v>182</v>
      </c>
      <c r="AU1446" s="173" t="s">
        <v>98</v>
      </c>
      <c r="AV1446" s="13" t="s">
        <v>178</v>
      </c>
      <c r="AW1446" s="13" t="s">
        <v>40</v>
      </c>
      <c r="AX1446" s="13" t="s">
        <v>92</v>
      </c>
      <c r="AY1446" s="173" t="s">
        <v>171</v>
      </c>
    </row>
    <row r="1447" spans="2:65" s="1" customFormat="1" ht="24.15" customHeight="1">
      <c r="B1447" s="33"/>
      <c r="C1447" s="137" t="s">
        <v>1863</v>
      </c>
      <c r="D1447" s="137" t="s">
        <v>173</v>
      </c>
      <c r="E1447" s="138" t="s">
        <v>1864</v>
      </c>
      <c r="F1447" s="139" t="s">
        <v>1865</v>
      </c>
      <c r="G1447" s="140" t="s">
        <v>382</v>
      </c>
      <c r="H1447" s="141">
        <v>14</v>
      </c>
      <c r="I1447" s="142"/>
      <c r="J1447" s="143">
        <f>ROUND(I1447*H1447,2)</f>
        <v>0</v>
      </c>
      <c r="K1447" s="139" t="s">
        <v>177</v>
      </c>
      <c r="L1447" s="33"/>
      <c r="M1447" s="144" t="s">
        <v>1</v>
      </c>
      <c r="N1447" s="145" t="s">
        <v>50</v>
      </c>
      <c r="P1447" s="146">
        <f>O1447*H1447</f>
        <v>0</v>
      </c>
      <c r="Q1447" s="146">
        <v>0</v>
      </c>
      <c r="R1447" s="146">
        <f>Q1447*H1447</f>
        <v>0</v>
      </c>
      <c r="S1447" s="146">
        <v>0</v>
      </c>
      <c r="T1447" s="147">
        <f>S1447*H1447</f>
        <v>0</v>
      </c>
      <c r="AR1447" s="148" t="s">
        <v>178</v>
      </c>
      <c r="AT1447" s="148" t="s">
        <v>173</v>
      </c>
      <c r="AU1447" s="148" t="s">
        <v>98</v>
      </c>
      <c r="AY1447" s="17" t="s">
        <v>171</v>
      </c>
      <c r="BE1447" s="149">
        <f>IF(N1447="základní",J1447,0)</f>
        <v>0</v>
      </c>
      <c r="BF1447" s="149">
        <f>IF(N1447="snížená",J1447,0)</f>
        <v>0</v>
      </c>
      <c r="BG1447" s="149">
        <f>IF(N1447="zákl. přenesená",J1447,0)</f>
        <v>0</v>
      </c>
      <c r="BH1447" s="149">
        <f>IF(N1447="sníž. přenesená",J1447,0)</f>
        <v>0</v>
      </c>
      <c r="BI1447" s="149">
        <f>IF(N1447="nulová",J1447,0)</f>
        <v>0</v>
      </c>
      <c r="BJ1447" s="17" t="s">
        <v>92</v>
      </c>
      <c r="BK1447" s="149">
        <f>ROUND(I1447*H1447,2)</f>
        <v>0</v>
      </c>
      <c r="BL1447" s="17" t="s">
        <v>178</v>
      </c>
      <c r="BM1447" s="148" t="s">
        <v>1866</v>
      </c>
    </row>
    <row r="1448" spans="2:65" s="1" customFormat="1" ht="28.8">
      <c r="B1448" s="33"/>
      <c r="D1448" s="150" t="s">
        <v>180</v>
      </c>
      <c r="F1448" s="151" t="s">
        <v>1867</v>
      </c>
      <c r="I1448" s="152"/>
      <c r="L1448" s="33"/>
      <c r="M1448" s="153"/>
      <c r="T1448" s="57"/>
      <c r="AT1448" s="17" t="s">
        <v>180</v>
      </c>
      <c r="AU1448" s="17" t="s">
        <v>98</v>
      </c>
    </row>
    <row r="1449" spans="2:65" s="12" customFormat="1">
      <c r="B1449" s="154"/>
      <c r="D1449" s="150" t="s">
        <v>182</v>
      </c>
      <c r="E1449" s="155" t="s">
        <v>1</v>
      </c>
      <c r="F1449" s="156" t="s">
        <v>1868</v>
      </c>
      <c r="H1449" s="157">
        <v>14</v>
      </c>
      <c r="I1449" s="158"/>
      <c r="L1449" s="154"/>
      <c r="M1449" s="159"/>
      <c r="T1449" s="160"/>
      <c r="AT1449" s="155" t="s">
        <v>182</v>
      </c>
      <c r="AU1449" s="155" t="s">
        <v>98</v>
      </c>
      <c r="AV1449" s="12" t="s">
        <v>98</v>
      </c>
      <c r="AW1449" s="12" t="s">
        <v>40</v>
      </c>
      <c r="AX1449" s="12" t="s">
        <v>85</v>
      </c>
      <c r="AY1449" s="155" t="s">
        <v>171</v>
      </c>
    </row>
    <row r="1450" spans="2:65" s="13" customFormat="1">
      <c r="B1450" s="172"/>
      <c r="D1450" s="150" t="s">
        <v>182</v>
      </c>
      <c r="E1450" s="173" t="s">
        <v>1</v>
      </c>
      <c r="F1450" s="174" t="s">
        <v>546</v>
      </c>
      <c r="H1450" s="175">
        <v>14</v>
      </c>
      <c r="I1450" s="176"/>
      <c r="L1450" s="172"/>
      <c r="M1450" s="177"/>
      <c r="T1450" s="178"/>
      <c r="AT1450" s="173" t="s">
        <v>182</v>
      </c>
      <c r="AU1450" s="173" t="s">
        <v>98</v>
      </c>
      <c r="AV1450" s="13" t="s">
        <v>178</v>
      </c>
      <c r="AW1450" s="13" t="s">
        <v>40</v>
      </c>
      <c r="AX1450" s="13" t="s">
        <v>92</v>
      </c>
      <c r="AY1450" s="173" t="s">
        <v>171</v>
      </c>
    </row>
    <row r="1451" spans="2:65" s="1" customFormat="1" ht="33" customHeight="1">
      <c r="B1451" s="33"/>
      <c r="C1451" s="137" t="s">
        <v>1869</v>
      </c>
      <c r="D1451" s="137" t="s">
        <v>173</v>
      </c>
      <c r="E1451" s="138" t="s">
        <v>1870</v>
      </c>
      <c r="F1451" s="139" t="s">
        <v>1871</v>
      </c>
      <c r="G1451" s="140" t="s">
        <v>382</v>
      </c>
      <c r="H1451" s="141">
        <v>1</v>
      </c>
      <c r="I1451" s="142"/>
      <c r="J1451" s="143">
        <f>ROUND(I1451*H1451,2)</f>
        <v>0</v>
      </c>
      <c r="K1451" s="139" t="s">
        <v>1</v>
      </c>
      <c r="L1451" s="33"/>
      <c r="M1451" s="144" t="s">
        <v>1</v>
      </c>
      <c r="N1451" s="145" t="s">
        <v>50</v>
      </c>
      <c r="P1451" s="146">
        <f>O1451*H1451</f>
        <v>0</v>
      </c>
      <c r="Q1451" s="146">
        <v>0.1313</v>
      </c>
      <c r="R1451" s="146">
        <f>Q1451*H1451</f>
        <v>0.1313</v>
      </c>
      <c r="S1451" s="146">
        <v>0</v>
      </c>
      <c r="T1451" s="147">
        <f>S1451*H1451</f>
        <v>0</v>
      </c>
      <c r="AR1451" s="148" t="s">
        <v>178</v>
      </c>
      <c r="AT1451" s="148" t="s">
        <v>173</v>
      </c>
      <c r="AU1451" s="148" t="s">
        <v>98</v>
      </c>
      <c r="AY1451" s="17" t="s">
        <v>171</v>
      </c>
      <c r="BE1451" s="149">
        <f>IF(N1451="základní",J1451,0)</f>
        <v>0</v>
      </c>
      <c r="BF1451" s="149">
        <f>IF(N1451="snížená",J1451,0)</f>
        <v>0</v>
      </c>
      <c r="BG1451" s="149">
        <f>IF(N1451="zákl. přenesená",J1451,0)</f>
        <v>0</v>
      </c>
      <c r="BH1451" s="149">
        <f>IF(N1451="sníž. přenesená",J1451,0)</f>
        <v>0</v>
      </c>
      <c r="BI1451" s="149">
        <f>IF(N1451="nulová",J1451,0)</f>
        <v>0</v>
      </c>
      <c r="BJ1451" s="17" t="s">
        <v>92</v>
      </c>
      <c r="BK1451" s="149">
        <f>ROUND(I1451*H1451,2)</f>
        <v>0</v>
      </c>
      <c r="BL1451" s="17" t="s">
        <v>178</v>
      </c>
      <c r="BM1451" s="148" t="s">
        <v>1872</v>
      </c>
    </row>
    <row r="1452" spans="2:65" s="1" customFormat="1" ht="28.8">
      <c r="B1452" s="33"/>
      <c r="D1452" s="150" t="s">
        <v>180</v>
      </c>
      <c r="F1452" s="151" t="s">
        <v>1873</v>
      </c>
      <c r="I1452" s="152"/>
      <c r="L1452" s="33"/>
      <c r="M1452" s="153"/>
      <c r="T1452" s="57"/>
      <c r="AT1452" s="17" t="s">
        <v>180</v>
      </c>
      <c r="AU1452" s="17" t="s">
        <v>98</v>
      </c>
    </row>
    <row r="1453" spans="2:65" s="14" customFormat="1">
      <c r="B1453" s="182"/>
      <c r="D1453" s="150" t="s">
        <v>182</v>
      </c>
      <c r="E1453" s="183" t="s">
        <v>1</v>
      </c>
      <c r="F1453" s="184" t="s">
        <v>1363</v>
      </c>
      <c r="H1453" s="183" t="s">
        <v>1</v>
      </c>
      <c r="I1453" s="185"/>
      <c r="L1453" s="182"/>
      <c r="M1453" s="186"/>
      <c r="T1453" s="187"/>
      <c r="AT1453" s="183" t="s">
        <v>182</v>
      </c>
      <c r="AU1453" s="183" t="s">
        <v>98</v>
      </c>
      <c r="AV1453" s="14" t="s">
        <v>92</v>
      </c>
      <c r="AW1453" s="14" t="s">
        <v>40</v>
      </c>
      <c r="AX1453" s="14" t="s">
        <v>85</v>
      </c>
      <c r="AY1453" s="183" t="s">
        <v>171</v>
      </c>
    </row>
    <row r="1454" spans="2:65" s="12" customFormat="1">
      <c r="B1454" s="154"/>
      <c r="D1454" s="150" t="s">
        <v>182</v>
      </c>
      <c r="E1454" s="155" t="s">
        <v>1</v>
      </c>
      <c r="F1454" s="156" t="s">
        <v>785</v>
      </c>
      <c r="H1454" s="157">
        <v>1</v>
      </c>
      <c r="I1454" s="158"/>
      <c r="L1454" s="154"/>
      <c r="M1454" s="159"/>
      <c r="T1454" s="160"/>
      <c r="AT1454" s="155" t="s">
        <v>182</v>
      </c>
      <c r="AU1454" s="155" t="s">
        <v>98</v>
      </c>
      <c r="AV1454" s="12" t="s">
        <v>98</v>
      </c>
      <c r="AW1454" s="12" t="s">
        <v>40</v>
      </c>
      <c r="AX1454" s="12" t="s">
        <v>85</v>
      </c>
      <c r="AY1454" s="155" t="s">
        <v>171</v>
      </c>
    </row>
    <row r="1455" spans="2:65" s="13" customFormat="1">
      <c r="B1455" s="172"/>
      <c r="D1455" s="150" t="s">
        <v>182</v>
      </c>
      <c r="E1455" s="173" t="s">
        <v>1</v>
      </c>
      <c r="F1455" s="174" t="s">
        <v>546</v>
      </c>
      <c r="H1455" s="175">
        <v>1</v>
      </c>
      <c r="I1455" s="176"/>
      <c r="L1455" s="172"/>
      <c r="M1455" s="177"/>
      <c r="T1455" s="178"/>
      <c r="AT1455" s="173" t="s">
        <v>182</v>
      </c>
      <c r="AU1455" s="173" t="s">
        <v>98</v>
      </c>
      <c r="AV1455" s="13" t="s">
        <v>178</v>
      </c>
      <c r="AW1455" s="13" t="s">
        <v>40</v>
      </c>
      <c r="AX1455" s="13" t="s">
        <v>92</v>
      </c>
      <c r="AY1455" s="173" t="s">
        <v>171</v>
      </c>
    </row>
    <row r="1456" spans="2:65" s="1" customFormat="1" ht="24.15" customHeight="1">
      <c r="B1456" s="33"/>
      <c r="C1456" s="137" t="s">
        <v>1874</v>
      </c>
      <c r="D1456" s="137" t="s">
        <v>173</v>
      </c>
      <c r="E1456" s="138" t="s">
        <v>391</v>
      </c>
      <c r="F1456" s="139" t="s">
        <v>392</v>
      </c>
      <c r="G1456" s="140" t="s">
        <v>382</v>
      </c>
      <c r="H1456" s="141">
        <v>2</v>
      </c>
      <c r="I1456" s="142"/>
      <c r="J1456" s="143">
        <f>ROUND(I1456*H1456,2)</f>
        <v>0</v>
      </c>
      <c r="K1456" s="139" t="s">
        <v>177</v>
      </c>
      <c r="L1456" s="33"/>
      <c r="M1456" s="144" t="s">
        <v>1</v>
      </c>
      <c r="N1456" s="145" t="s">
        <v>50</v>
      </c>
      <c r="P1456" s="146">
        <f>O1456*H1456</f>
        <v>0</v>
      </c>
      <c r="Q1456" s="146">
        <v>0.12422</v>
      </c>
      <c r="R1456" s="146">
        <f>Q1456*H1456</f>
        <v>0.24843999999999999</v>
      </c>
      <c r="S1456" s="146">
        <v>0</v>
      </c>
      <c r="T1456" s="147">
        <f>S1456*H1456</f>
        <v>0</v>
      </c>
      <c r="AR1456" s="148" t="s">
        <v>178</v>
      </c>
      <c r="AT1456" s="148" t="s">
        <v>173</v>
      </c>
      <c r="AU1456" s="148" t="s">
        <v>98</v>
      </c>
      <c r="AY1456" s="17" t="s">
        <v>171</v>
      </c>
      <c r="BE1456" s="149">
        <f>IF(N1456="základní",J1456,0)</f>
        <v>0</v>
      </c>
      <c r="BF1456" s="149">
        <f>IF(N1456="snížená",J1456,0)</f>
        <v>0</v>
      </c>
      <c r="BG1456" s="149">
        <f>IF(N1456="zákl. přenesená",J1456,0)</f>
        <v>0</v>
      </c>
      <c r="BH1456" s="149">
        <f>IF(N1456="sníž. přenesená",J1456,0)</f>
        <v>0</v>
      </c>
      <c r="BI1456" s="149">
        <f>IF(N1456="nulová",J1456,0)</f>
        <v>0</v>
      </c>
      <c r="BJ1456" s="17" t="s">
        <v>92</v>
      </c>
      <c r="BK1456" s="149">
        <f>ROUND(I1456*H1456,2)</f>
        <v>0</v>
      </c>
      <c r="BL1456" s="17" t="s">
        <v>178</v>
      </c>
      <c r="BM1456" s="148" t="s">
        <v>1875</v>
      </c>
    </row>
    <row r="1457" spans="2:65" s="1" customFormat="1" ht="19.2">
      <c r="B1457" s="33"/>
      <c r="D1457" s="150" t="s">
        <v>180</v>
      </c>
      <c r="F1457" s="151" t="s">
        <v>394</v>
      </c>
      <c r="I1457" s="152"/>
      <c r="L1457" s="33"/>
      <c r="M1457" s="153"/>
      <c r="T1457" s="57"/>
      <c r="AT1457" s="17" t="s">
        <v>180</v>
      </c>
      <c r="AU1457" s="17" t="s">
        <v>98</v>
      </c>
    </row>
    <row r="1458" spans="2:65" s="14" customFormat="1">
      <c r="B1458" s="182"/>
      <c r="D1458" s="150" t="s">
        <v>182</v>
      </c>
      <c r="E1458" s="183" t="s">
        <v>1</v>
      </c>
      <c r="F1458" s="184" t="s">
        <v>1329</v>
      </c>
      <c r="H1458" s="183" t="s">
        <v>1</v>
      </c>
      <c r="I1458" s="185"/>
      <c r="L1458" s="182"/>
      <c r="M1458" s="186"/>
      <c r="T1458" s="187"/>
      <c r="AT1458" s="183" t="s">
        <v>182</v>
      </c>
      <c r="AU1458" s="183" t="s">
        <v>98</v>
      </c>
      <c r="AV1458" s="14" t="s">
        <v>92</v>
      </c>
      <c r="AW1458" s="14" t="s">
        <v>40</v>
      </c>
      <c r="AX1458" s="14" t="s">
        <v>85</v>
      </c>
      <c r="AY1458" s="183" t="s">
        <v>171</v>
      </c>
    </row>
    <row r="1459" spans="2:65" s="12" customFormat="1">
      <c r="B1459" s="154"/>
      <c r="D1459" s="150" t="s">
        <v>182</v>
      </c>
      <c r="E1459" s="155" t="s">
        <v>1</v>
      </c>
      <c r="F1459" s="156" t="s">
        <v>1330</v>
      </c>
      <c r="H1459" s="157">
        <v>2</v>
      </c>
      <c r="I1459" s="158"/>
      <c r="L1459" s="154"/>
      <c r="M1459" s="159"/>
      <c r="T1459" s="160"/>
      <c r="AT1459" s="155" t="s">
        <v>182</v>
      </c>
      <c r="AU1459" s="155" t="s">
        <v>98</v>
      </c>
      <c r="AV1459" s="12" t="s">
        <v>98</v>
      </c>
      <c r="AW1459" s="12" t="s">
        <v>40</v>
      </c>
      <c r="AX1459" s="12" t="s">
        <v>85</v>
      </c>
      <c r="AY1459" s="155" t="s">
        <v>171</v>
      </c>
    </row>
    <row r="1460" spans="2:65" s="13" customFormat="1">
      <c r="B1460" s="172"/>
      <c r="D1460" s="150" t="s">
        <v>182</v>
      </c>
      <c r="E1460" s="173" t="s">
        <v>1</v>
      </c>
      <c r="F1460" s="174" t="s">
        <v>546</v>
      </c>
      <c r="H1460" s="175">
        <v>2</v>
      </c>
      <c r="I1460" s="176"/>
      <c r="L1460" s="172"/>
      <c r="M1460" s="177"/>
      <c r="T1460" s="178"/>
      <c r="AT1460" s="173" t="s">
        <v>182</v>
      </c>
      <c r="AU1460" s="173" t="s">
        <v>98</v>
      </c>
      <c r="AV1460" s="13" t="s">
        <v>178</v>
      </c>
      <c r="AW1460" s="13" t="s">
        <v>40</v>
      </c>
      <c r="AX1460" s="13" t="s">
        <v>92</v>
      </c>
      <c r="AY1460" s="173" t="s">
        <v>171</v>
      </c>
    </row>
    <row r="1461" spans="2:65" s="1" customFormat="1" ht="24.15" customHeight="1">
      <c r="B1461" s="33"/>
      <c r="C1461" s="162" t="s">
        <v>1876</v>
      </c>
      <c r="D1461" s="162" t="s">
        <v>250</v>
      </c>
      <c r="E1461" s="163" t="s">
        <v>1877</v>
      </c>
      <c r="F1461" s="164" t="s">
        <v>1878</v>
      </c>
      <c r="G1461" s="165" t="s">
        <v>382</v>
      </c>
      <c r="H1461" s="166">
        <v>2</v>
      </c>
      <c r="I1461" s="167"/>
      <c r="J1461" s="168">
        <f>ROUND(I1461*H1461,2)</f>
        <v>0</v>
      </c>
      <c r="K1461" s="164" t="s">
        <v>1</v>
      </c>
      <c r="L1461" s="169"/>
      <c r="M1461" s="170" t="s">
        <v>1</v>
      </c>
      <c r="N1461" s="171" t="s">
        <v>50</v>
      </c>
      <c r="P1461" s="146">
        <f>O1461*H1461</f>
        <v>0</v>
      </c>
      <c r="Q1461" s="146">
        <v>6.9000000000000006E-2</v>
      </c>
      <c r="R1461" s="146">
        <f>Q1461*H1461</f>
        <v>0.13800000000000001</v>
      </c>
      <c r="S1461" s="146">
        <v>0</v>
      </c>
      <c r="T1461" s="147">
        <f>S1461*H1461</f>
        <v>0</v>
      </c>
      <c r="AR1461" s="148" t="s">
        <v>219</v>
      </c>
      <c r="AT1461" s="148" t="s">
        <v>250</v>
      </c>
      <c r="AU1461" s="148" t="s">
        <v>98</v>
      </c>
      <c r="AY1461" s="17" t="s">
        <v>171</v>
      </c>
      <c r="BE1461" s="149">
        <f>IF(N1461="základní",J1461,0)</f>
        <v>0</v>
      </c>
      <c r="BF1461" s="149">
        <f>IF(N1461="snížená",J1461,0)</f>
        <v>0</v>
      </c>
      <c r="BG1461" s="149">
        <f>IF(N1461="zákl. přenesená",J1461,0)</f>
        <v>0</v>
      </c>
      <c r="BH1461" s="149">
        <f>IF(N1461="sníž. přenesená",J1461,0)</f>
        <v>0</v>
      </c>
      <c r="BI1461" s="149">
        <f>IF(N1461="nulová",J1461,0)</f>
        <v>0</v>
      </c>
      <c r="BJ1461" s="17" t="s">
        <v>92</v>
      </c>
      <c r="BK1461" s="149">
        <f>ROUND(I1461*H1461,2)</f>
        <v>0</v>
      </c>
      <c r="BL1461" s="17" t="s">
        <v>178</v>
      </c>
      <c r="BM1461" s="148" t="s">
        <v>1879</v>
      </c>
    </row>
    <row r="1462" spans="2:65" s="1" customFormat="1" ht="19.2">
      <c r="B1462" s="33"/>
      <c r="D1462" s="150" t="s">
        <v>180</v>
      </c>
      <c r="F1462" s="151" t="s">
        <v>1878</v>
      </c>
      <c r="I1462" s="152"/>
      <c r="L1462" s="33"/>
      <c r="M1462" s="153"/>
      <c r="T1462" s="57"/>
      <c r="AT1462" s="17" t="s">
        <v>180</v>
      </c>
      <c r="AU1462" s="17" t="s">
        <v>98</v>
      </c>
    </row>
    <row r="1463" spans="2:65" s="14" customFormat="1">
      <c r="B1463" s="182"/>
      <c r="D1463" s="150" t="s">
        <v>182</v>
      </c>
      <c r="E1463" s="183" t="s">
        <v>1</v>
      </c>
      <c r="F1463" s="184" t="s">
        <v>1329</v>
      </c>
      <c r="H1463" s="183" t="s">
        <v>1</v>
      </c>
      <c r="I1463" s="185"/>
      <c r="L1463" s="182"/>
      <c r="M1463" s="186"/>
      <c r="T1463" s="187"/>
      <c r="AT1463" s="183" t="s">
        <v>182</v>
      </c>
      <c r="AU1463" s="183" t="s">
        <v>98</v>
      </c>
      <c r="AV1463" s="14" t="s">
        <v>92</v>
      </c>
      <c r="AW1463" s="14" t="s">
        <v>40</v>
      </c>
      <c r="AX1463" s="14" t="s">
        <v>85</v>
      </c>
      <c r="AY1463" s="183" t="s">
        <v>171</v>
      </c>
    </row>
    <row r="1464" spans="2:65" s="12" customFormat="1">
      <c r="B1464" s="154"/>
      <c r="D1464" s="150" t="s">
        <v>182</v>
      </c>
      <c r="E1464" s="155" t="s">
        <v>1</v>
      </c>
      <c r="F1464" s="156" t="s">
        <v>1330</v>
      </c>
      <c r="H1464" s="157">
        <v>2</v>
      </c>
      <c r="I1464" s="158"/>
      <c r="L1464" s="154"/>
      <c r="M1464" s="159"/>
      <c r="T1464" s="160"/>
      <c r="AT1464" s="155" t="s">
        <v>182</v>
      </c>
      <c r="AU1464" s="155" t="s">
        <v>98</v>
      </c>
      <c r="AV1464" s="12" t="s">
        <v>98</v>
      </c>
      <c r="AW1464" s="12" t="s">
        <v>40</v>
      </c>
      <c r="AX1464" s="12" t="s">
        <v>85</v>
      </c>
      <c r="AY1464" s="155" t="s">
        <v>171</v>
      </c>
    </row>
    <row r="1465" spans="2:65" s="13" customFormat="1">
      <c r="B1465" s="172"/>
      <c r="D1465" s="150" t="s">
        <v>182</v>
      </c>
      <c r="E1465" s="173" t="s">
        <v>1</v>
      </c>
      <c r="F1465" s="174" t="s">
        <v>546</v>
      </c>
      <c r="H1465" s="175">
        <v>2</v>
      </c>
      <c r="I1465" s="176"/>
      <c r="L1465" s="172"/>
      <c r="M1465" s="177"/>
      <c r="T1465" s="178"/>
      <c r="AT1465" s="173" t="s">
        <v>182</v>
      </c>
      <c r="AU1465" s="173" t="s">
        <v>98</v>
      </c>
      <c r="AV1465" s="13" t="s">
        <v>178</v>
      </c>
      <c r="AW1465" s="13" t="s">
        <v>40</v>
      </c>
      <c r="AX1465" s="13" t="s">
        <v>92</v>
      </c>
      <c r="AY1465" s="173" t="s">
        <v>171</v>
      </c>
    </row>
    <row r="1466" spans="2:65" s="1" customFormat="1" ht="24.15" customHeight="1">
      <c r="B1466" s="33"/>
      <c r="C1466" s="137" t="s">
        <v>1880</v>
      </c>
      <c r="D1466" s="137" t="s">
        <v>173</v>
      </c>
      <c r="E1466" s="138" t="s">
        <v>1881</v>
      </c>
      <c r="F1466" s="139" t="s">
        <v>1882</v>
      </c>
      <c r="G1466" s="140" t="s">
        <v>382</v>
      </c>
      <c r="H1466" s="141">
        <v>2</v>
      </c>
      <c r="I1466" s="142"/>
      <c r="J1466" s="143">
        <f>ROUND(I1466*H1466,2)</f>
        <v>0</v>
      </c>
      <c r="K1466" s="139" t="s">
        <v>177</v>
      </c>
      <c r="L1466" s="33"/>
      <c r="M1466" s="144" t="s">
        <v>1</v>
      </c>
      <c r="N1466" s="145" t="s">
        <v>50</v>
      </c>
      <c r="P1466" s="146">
        <f>O1466*H1466</f>
        <v>0</v>
      </c>
      <c r="Q1466" s="146">
        <v>2.972E-2</v>
      </c>
      <c r="R1466" s="146">
        <f>Q1466*H1466</f>
        <v>5.944E-2</v>
      </c>
      <c r="S1466" s="146">
        <v>0</v>
      </c>
      <c r="T1466" s="147">
        <f>S1466*H1466</f>
        <v>0</v>
      </c>
      <c r="AR1466" s="148" t="s">
        <v>178</v>
      </c>
      <c r="AT1466" s="148" t="s">
        <v>173</v>
      </c>
      <c r="AU1466" s="148" t="s">
        <v>98</v>
      </c>
      <c r="AY1466" s="17" t="s">
        <v>171</v>
      </c>
      <c r="BE1466" s="149">
        <f>IF(N1466="základní",J1466,0)</f>
        <v>0</v>
      </c>
      <c r="BF1466" s="149">
        <f>IF(N1466="snížená",J1466,0)</f>
        <v>0</v>
      </c>
      <c r="BG1466" s="149">
        <f>IF(N1466="zákl. přenesená",J1466,0)</f>
        <v>0</v>
      </c>
      <c r="BH1466" s="149">
        <f>IF(N1466="sníž. přenesená",J1466,0)</f>
        <v>0</v>
      </c>
      <c r="BI1466" s="149">
        <f>IF(N1466="nulová",J1466,0)</f>
        <v>0</v>
      </c>
      <c r="BJ1466" s="17" t="s">
        <v>92</v>
      </c>
      <c r="BK1466" s="149">
        <f>ROUND(I1466*H1466,2)</f>
        <v>0</v>
      </c>
      <c r="BL1466" s="17" t="s">
        <v>178</v>
      </c>
      <c r="BM1466" s="148" t="s">
        <v>1883</v>
      </c>
    </row>
    <row r="1467" spans="2:65" s="1" customFormat="1" ht="19.2">
      <c r="B1467" s="33"/>
      <c r="D1467" s="150" t="s">
        <v>180</v>
      </c>
      <c r="F1467" s="151" t="s">
        <v>1884</v>
      </c>
      <c r="I1467" s="152"/>
      <c r="L1467" s="33"/>
      <c r="M1467" s="153"/>
      <c r="T1467" s="57"/>
      <c r="AT1467" s="17" t="s">
        <v>180</v>
      </c>
      <c r="AU1467" s="17" t="s">
        <v>98</v>
      </c>
    </row>
    <row r="1468" spans="2:65" s="14" customFormat="1">
      <c r="B1468" s="182"/>
      <c r="D1468" s="150" t="s">
        <v>182</v>
      </c>
      <c r="E1468" s="183" t="s">
        <v>1</v>
      </c>
      <c r="F1468" s="184" t="s">
        <v>1329</v>
      </c>
      <c r="H1468" s="183" t="s">
        <v>1</v>
      </c>
      <c r="I1468" s="185"/>
      <c r="L1468" s="182"/>
      <c r="M1468" s="186"/>
      <c r="T1468" s="187"/>
      <c r="AT1468" s="183" t="s">
        <v>182</v>
      </c>
      <c r="AU1468" s="183" t="s">
        <v>98</v>
      </c>
      <c r="AV1468" s="14" t="s">
        <v>92</v>
      </c>
      <c r="AW1468" s="14" t="s">
        <v>40</v>
      </c>
      <c r="AX1468" s="14" t="s">
        <v>85</v>
      </c>
      <c r="AY1468" s="183" t="s">
        <v>171</v>
      </c>
    </row>
    <row r="1469" spans="2:65" s="12" customFormat="1">
      <c r="B1469" s="154"/>
      <c r="D1469" s="150" t="s">
        <v>182</v>
      </c>
      <c r="E1469" s="155" t="s">
        <v>1</v>
      </c>
      <c r="F1469" s="156" t="s">
        <v>1330</v>
      </c>
      <c r="H1469" s="157">
        <v>2</v>
      </c>
      <c r="I1469" s="158"/>
      <c r="L1469" s="154"/>
      <c r="M1469" s="159"/>
      <c r="T1469" s="160"/>
      <c r="AT1469" s="155" t="s">
        <v>182</v>
      </c>
      <c r="AU1469" s="155" t="s">
        <v>98</v>
      </c>
      <c r="AV1469" s="12" t="s">
        <v>98</v>
      </c>
      <c r="AW1469" s="12" t="s">
        <v>40</v>
      </c>
      <c r="AX1469" s="12" t="s">
        <v>85</v>
      </c>
      <c r="AY1469" s="155" t="s">
        <v>171</v>
      </c>
    </row>
    <row r="1470" spans="2:65" s="13" customFormat="1">
      <c r="B1470" s="172"/>
      <c r="D1470" s="150" t="s">
        <v>182</v>
      </c>
      <c r="E1470" s="173" t="s">
        <v>1</v>
      </c>
      <c r="F1470" s="174" t="s">
        <v>546</v>
      </c>
      <c r="H1470" s="175">
        <v>2</v>
      </c>
      <c r="I1470" s="176"/>
      <c r="L1470" s="172"/>
      <c r="M1470" s="177"/>
      <c r="T1470" s="178"/>
      <c r="AT1470" s="173" t="s">
        <v>182</v>
      </c>
      <c r="AU1470" s="173" t="s">
        <v>98</v>
      </c>
      <c r="AV1470" s="13" t="s">
        <v>178</v>
      </c>
      <c r="AW1470" s="13" t="s">
        <v>40</v>
      </c>
      <c r="AX1470" s="13" t="s">
        <v>92</v>
      </c>
      <c r="AY1470" s="173" t="s">
        <v>171</v>
      </c>
    </row>
    <row r="1471" spans="2:65" s="1" customFormat="1" ht="16.5" customHeight="1">
      <c r="B1471" s="33"/>
      <c r="C1471" s="162" t="s">
        <v>1885</v>
      </c>
      <c r="D1471" s="162" t="s">
        <v>250</v>
      </c>
      <c r="E1471" s="163" t="s">
        <v>1886</v>
      </c>
      <c r="F1471" s="164" t="s">
        <v>1887</v>
      </c>
      <c r="G1471" s="165" t="s">
        <v>382</v>
      </c>
      <c r="H1471" s="166">
        <v>2</v>
      </c>
      <c r="I1471" s="167"/>
      <c r="J1471" s="168">
        <f>ROUND(I1471*H1471,2)</f>
        <v>0</v>
      </c>
      <c r="K1471" s="164" t="s">
        <v>1</v>
      </c>
      <c r="L1471" s="169"/>
      <c r="M1471" s="170" t="s">
        <v>1</v>
      </c>
      <c r="N1471" s="171" t="s">
        <v>50</v>
      </c>
      <c r="P1471" s="146">
        <f>O1471*H1471</f>
        <v>0</v>
      </c>
      <c r="Q1471" s="146">
        <v>0.105</v>
      </c>
      <c r="R1471" s="146">
        <f>Q1471*H1471</f>
        <v>0.21</v>
      </c>
      <c r="S1471" s="146">
        <v>0</v>
      </c>
      <c r="T1471" s="147">
        <f>S1471*H1471</f>
        <v>0</v>
      </c>
      <c r="AR1471" s="148" t="s">
        <v>219</v>
      </c>
      <c r="AT1471" s="148" t="s">
        <v>250</v>
      </c>
      <c r="AU1471" s="148" t="s">
        <v>98</v>
      </c>
      <c r="AY1471" s="17" t="s">
        <v>171</v>
      </c>
      <c r="BE1471" s="149">
        <f>IF(N1471="základní",J1471,0)</f>
        <v>0</v>
      </c>
      <c r="BF1471" s="149">
        <f>IF(N1471="snížená",J1471,0)</f>
        <v>0</v>
      </c>
      <c r="BG1471" s="149">
        <f>IF(N1471="zákl. přenesená",J1471,0)</f>
        <v>0</v>
      </c>
      <c r="BH1471" s="149">
        <f>IF(N1471="sníž. přenesená",J1471,0)</f>
        <v>0</v>
      </c>
      <c r="BI1471" s="149">
        <f>IF(N1471="nulová",J1471,0)</f>
        <v>0</v>
      </c>
      <c r="BJ1471" s="17" t="s">
        <v>92</v>
      </c>
      <c r="BK1471" s="149">
        <f>ROUND(I1471*H1471,2)</f>
        <v>0</v>
      </c>
      <c r="BL1471" s="17" t="s">
        <v>178</v>
      </c>
      <c r="BM1471" s="148" t="s">
        <v>1888</v>
      </c>
    </row>
    <row r="1472" spans="2:65" s="1" customFormat="1">
      <c r="B1472" s="33"/>
      <c r="D1472" s="150" t="s">
        <v>180</v>
      </c>
      <c r="F1472" s="151" t="s">
        <v>1887</v>
      </c>
      <c r="I1472" s="152"/>
      <c r="L1472" s="33"/>
      <c r="M1472" s="153"/>
      <c r="T1472" s="57"/>
      <c r="AT1472" s="17" t="s">
        <v>180</v>
      </c>
      <c r="AU1472" s="17" t="s">
        <v>98</v>
      </c>
    </row>
    <row r="1473" spans="2:65" s="14" customFormat="1">
      <c r="B1473" s="182"/>
      <c r="D1473" s="150" t="s">
        <v>182</v>
      </c>
      <c r="E1473" s="183" t="s">
        <v>1</v>
      </c>
      <c r="F1473" s="184" t="s">
        <v>1329</v>
      </c>
      <c r="H1473" s="183" t="s">
        <v>1</v>
      </c>
      <c r="I1473" s="185"/>
      <c r="L1473" s="182"/>
      <c r="M1473" s="186"/>
      <c r="T1473" s="187"/>
      <c r="AT1473" s="183" t="s">
        <v>182</v>
      </c>
      <c r="AU1473" s="183" t="s">
        <v>98</v>
      </c>
      <c r="AV1473" s="14" t="s">
        <v>92</v>
      </c>
      <c r="AW1473" s="14" t="s">
        <v>40</v>
      </c>
      <c r="AX1473" s="14" t="s">
        <v>85</v>
      </c>
      <c r="AY1473" s="183" t="s">
        <v>171</v>
      </c>
    </row>
    <row r="1474" spans="2:65" s="12" customFormat="1">
      <c r="B1474" s="154"/>
      <c r="D1474" s="150" t="s">
        <v>182</v>
      </c>
      <c r="E1474" s="155" t="s">
        <v>1</v>
      </c>
      <c r="F1474" s="156" t="s">
        <v>1330</v>
      </c>
      <c r="H1474" s="157">
        <v>2</v>
      </c>
      <c r="I1474" s="158"/>
      <c r="L1474" s="154"/>
      <c r="M1474" s="159"/>
      <c r="T1474" s="160"/>
      <c r="AT1474" s="155" t="s">
        <v>182</v>
      </c>
      <c r="AU1474" s="155" t="s">
        <v>98</v>
      </c>
      <c r="AV1474" s="12" t="s">
        <v>98</v>
      </c>
      <c r="AW1474" s="12" t="s">
        <v>40</v>
      </c>
      <c r="AX1474" s="12" t="s">
        <v>85</v>
      </c>
      <c r="AY1474" s="155" t="s">
        <v>171</v>
      </c>
    </row>
    <row r="1475" spans="2:65" s="13" customFormat="1">
      <c r="B1475" s="172"/>
      <c r="D1475" s="150" t="s">
        <v>182</v>
      </c>
      <c r="E1475" s="173" t="s">
        <v>1</v>
      </c>
      <c r="F1475" s="174" t="s">
        <v>546</v>
      </c>
      <c r="H1475" s="175">
        <v>2</v>
      </c>
      <c r="I1475" s="176"/>
      <c r="L1475" s="172"/>
      <c r="M1475" s="177"/>
      <c r="T1475" s="178"/>
      <c r="AT1475" s="173" t="s">
        <v>182</v>
      </c>
      <c r="AU1475" s="173" t="s">
        <v>98</v>
      </c>
      <c r="AV1475" s="13" t="s">
        <v>178</v>
      </c>
      <c r="AW1475" s="13" t="s">
        <v>40</v>
      </c>
      <c r="AX1475" s="13" t="s">
        <v>92</v>
      </c>
      <c r="AY1475" s="173" t="s">
        <v>171</v>
      </c>
    </row>
    <row r="1476" spans="2:65" s="1" customFormat="1" ht="24.15" customHeight="1">
      <c r="B1476" s="33"/>
      <c r="C1476" s="137" t="s">
        <v>1889</v>
      </c>
      <c r="D1476" s="137" t="s">
        <v>173</v>
      </c>
      <c r="E1476" s="138" t="s">
        <v>1890</v>
      </c>
      <c r="F1476" s="139" t="s">
        <v>1891</v>
      </c>
      <c r="G1476" s="140" t="s">
        <v>382</v>
      </c>
      <c r="H1476" s="141">
        <v>2</v>
      </c>
      <c r="I1476" s="142"/>
      <c r="J1476" s="143">
        <f>ROUND(I1476*H1476,2)</f>
        <v>0</v>
      </c>
      <c r="K1476" s="139" t="s">
        <v>177</v>
      </c>
      <c r="L1476" s="33"/>
      <c r="M1476" s="144" t="s">
        <v>1</v>
      </c>
      <c r="N1476" s="145" t="s">
        <v>50</v>
      </c>
      <c r="P1476" s="146">
        <f>O1476*H1476</f>
        <v>0</v>
      </c>
      <c r="Q1476" s="146">
        <v>2.972E-2</v>
      </c>
      <c r="R1476" s="146">
        <f>Q1476*H1476</f>
        <v>5.944E-2</v>
      </c>
      <c r="S1476" s="146">
        <v>0</v>
      </c>
      <c r="T1476" s="147">
        <f>S1476*H1476</f>
        <v>0</v>
      </c>
      <c r="AR1476" s="148" t="s">
        <v>178</v>
      </c>
      <c r="AT1476" s="148" t="s">
        <v>173</v>
      </c>
      <c r="AU1476" s="148" t="s">
        <v>98</v>
      </c>
      <c r="AY1476" s="17" t="s">
        <v>171</v>
      </c>
      <c r="BE1476" s="149">
        <f>IF(N1476="základní",J1476,0)</f>
        <v>0</v>
      </c>
      <c r="BF1476" s="149">
        <f>IF(N1476="snížená",J1476,0)</f>
        <v>0</v>
      </c>
      <c r="BG1476" s="149">
        <f>IF(N1476="zákl. přenesená",J1476,0)</f>
        <v>0</v>
      </c>
      <c r="BH1476" s="149">
        <f>IF(N1476="sníž. přenesená",J1476,0)</f>
        <v>0</v>
      </c>
      <c r="BI1476" s="149">
        <f>IF(N1476="nulová",J1476,0)</f>
        <v>0</v>
      </c>
      <c r="BJ1476" s="17" t="s">
        <v>92</v>
      </c>
      <c r="BK1476" s="149">
        <f>ROUND(I1476*H1476,2)</f>
        <v>0</v>
      </c>
      <c r="BL1476" s="17" t="s">
        <v>178</v>
      </c>
      <c r="BM1476" s="148" t="s">
        <v>1892</v>
      </c>
    </row>
    <row r="1477" spans="2:65" s="1" customFormat="1" ht="19.2">
      <c r="B1477" s="33"/>
      <c r="D1477" s="150" t="s">
        <v>180</v>
      </c>
      <c r="F1477" s="151" t="s">
        <v>1893</v>
      </c>
      <c r="I1477" s="152"/>
      <c r="L1477" s="33"/>
      <c r="M1477" s="153"/>
      <c r="T1477" s="57"/>
      <c r="AT1477" s="17" t="s">
        <v>180</v>
      </c>
      <c r="AU1477" s="17" t="s">
        <v>98</v>
      </c>
    </row>
    <row r="1478" spans="2:65" s="14" customFormat="1">
      <c r="B1478" s="182"/>
      <c r="D1478" s="150" t="s">
        <v>182</v>
      </c>
      <c r="E1478" s="183" t="s">
        <v>1</v>
      </c>
      <c r="F1478" s="184" t="s">
        <v>1329</v>
      </c>
      <c r="H1478" s="183" t="s">
        <v>1</v>
      </c>
      <c r="I1478" s="185"/>
      <c r="L1478" s="182"/>
      <c r="M1478" s="186"/>
      <c r="T1478" s="187"/>
      <c r="AT1478" s="183" t="s">
        <v>182</v>
      </c>
      <c r="AU1478" s="183" t="s">
        <v>98</v>
      </c>
      <c r="AV1478" s="14" t="s">
        <v>92</v>
      </c>
      <c r="AW1478" s="14" t="s">
        <v>40</v>
      </c>
      <c r="AX1478" s="14" t="s">
        <v>85</v>
      </c>
      <c r="AY1478" s="183" t="s">
        <v>171</v>
      </c>
    </row>
    <row r="1479" spans="2:65" s="12" customFormat="1">
      <c r="B1479" s="154"/>
      <c r="D1479" s="150" t="s">
        <v>182</v>
      </c>
      <c r="E1479" s="155" t="s">
        <v>1</v>
      </c>
      <c r="F1479" s="156" t="s">
        <v>1330</v>
      </c>
      <c r="H1479" s="157">
        <v>2</v>
      </c>
      <c r="I1479" s="158"/>
      <c r="L1479" s="154"/>
      <c r="M1479" s="159"/>
      <c r="T1479" s="160"/>
      <c r="AT1479" s="155" t="s">
        <v>182</v>
      </c>
      <c r="AU1479" s="155" t="s">
        <v>98</v>
      </c>
      <c r="AV1479" s="12" t="s">
        <v>98</v>
      </c>
      <c r="AW1479" s="12" t="s">
        <v>40</v>
      </c>
      <c r="AX1479" s="12" t="s">
        <v>85</v>
      </c>
      <c r="AY1479" s="155" t="s">
        <v>171</v>
      </c>
    </row>
    <row r="1480" spans="2:65" s="13" customFormat="1">
      <c r="B1480" s="172"/>
      <c r="D1480" s="150" t="s">
        <v>182</v>
      </c>
      <c r="E1480" s="173" t="s">
        <v>1</v>
      </c>
      <c r="F1480" s="174" t="s">
        <v>546</v>
      </c>
      <c r="H1480" s="175">
        <v>2</v>
      </c>
      <c r="I1480" s="176"/>
      <c r="L1480" s="172"/>
      <c r="M1480" s="177"/>
      <c r="T1480" s="178"/>
      <c r="AT1480" s="173" t="s">
        <v>182</v>
      </c>
      <c r="AU1480" s="173" t="s">
        <v>98</v>
      </c>
      <c r="AV1480" s="13" t="s">
        <v>178</v>
      </c>
      <c r="AW1480" s="13" t="s">
        <v>40</v>
      </c>
      <c r="AX1480" s="13" t="s">
        <v>92</v>
      </c>
      <c r="AY1480" s="173" t="s">
        <v>171</v>
      </c>
    </row>
    <row r="1481" spans="2:65" s="1" customFormat="1" ht="16.5" customHeight="1">
      <c r="B1481" s="33"/>
      <c r="C1481" s="162" t="s">
        <v>1894</v>
      </c>
      <c r="D1481" s="162" t="s">
        <v>250</v>
      </c>
      <c r="E1481" s="163" t="s">
        <v>1895</v>
      </c>
      <c r="F1481" s="164" t="s">
        <v>1896</v>
      </c>
      <c r="G1481" s="165" t="s">
        <v>382</v>
      </c>
      <c r="H1481" s="166">
        <v>2</v>
      </c>
      <c r="I1481" s="167"/>
      <c r="J1481" s="168">
        <f>ROUND(I1481*H1481,2)</f>
        <v>0</v>
      </c>
      <c r="K1481" s="164" t="s">
        <v>1</v>
      </c>
      <c r="L1481" s="169"/>
      <c r="M1481" s="170" t="s">
        <v>1</v>
      </c>
      <c r="N1481" s="171" t="s">
        <v>50</v>
      </c>
      <c r="P1481" s="146">
        <f>O1481*H1481</f>
        <v>0</v>
      </c>
      <c r="Q1481" s="146">
        <v>0.17499999999999999</v>
      </c>
      <c r="R1481" s="146">
        <f>Q1481*H1481</f>
        <v>0.35</v>
      </c>
      <c r="S1481" s="146">
        <v>0</v>
      </c>
      <c r="T1481" s="147">
        <f>S1481*H1481</f>
        <v>0</v>
      </c>
      <c r="AR1481" s="148" t="s">
        <v>219</v>
      </c>
      <c r="AT1481" s="148" t="s">
        <v>250</v>
      </c>
      <c r="AU1481" s="148" t="s">
        <v>98</v>
      </c>
      <c r="AY1481" s="17" t="s">
        <v>171</v>
      </c>
      <c r="BE1481" s="149">
        <f>IF(N1481="základní",J1481,0)</f>
        <v>0</v>
      </c>
      <c r="BF1481" s="149">
        <f>IF(N1481="snížená",J1481,0)</f>
        <v>0</v>
      </c>
      <c r="BG1481" s="149">
        <f>IF(N1481="zákl. přenesená",J1481,0)</f>
        <v>0</v>
      </c>
      <c r="BH1481" s="149">
        <f>IF(N1481="sníž. přenesená",J1481,0)</f>
        <v>0</v>
      </c>
      <c r="BI1481" s="149">
        <f>IF(N1481="nulová",J1481,0)</f>
        <v>0</v>
      </c>
      <c r="BJ1481" s="17" t="s">
        <v>92</v>
      </c>
      <c r="BK1481" s="149">
        <f>ROUND(I1481*H1481,2)</f>
        <v>0</v>
      </c>
      <c r="BL1481" s="17" t="s">
        <v>178</v>
      </c>
      <c r="BM1481" s="148" t="s">
        <v>1897</v>
      </c>
    </row>
    <row r="1482" spans="2:65" s="1" customFormat="1">
      <c r="B1482" s="33"/>
      <c r="D1482" s="150" t="s">
        <v>180</v>
      </c>
      <c r="F1482" s="151" t="s">
        <v>1896</v>
      </c>
      <c r="I1482" s="152"/>
      <c r="L1482" s="33"/>
      <c r="M1482" s="153"/>
      <c r="T1482" s="57"/>
      <c r="AT1482" s="17" t="s">
        <v>180</v>
      </c>
      <c r="AU1482" s="17" t="s">
        <v>98</v>
      </c>
    </row>
    <row r="1483" spans="2:65" s="14" customFormat="1">
      <c r="B1483" s="182"/>
      <c r="D1483" s="150" t="s">
        <v>182</v>
      </c>
      <c r="E1483" s="183" t="s">
        <v>1</v>
      </c>
      <c r="F1483" s="184" t="s">
        <v>1329</v>
      </c>
      <c r="H1483" s="183" t="s">
        <v>1</v>
      </c>
      <c r="I1483" s="185"/>
      <c r="L1483" s="182"/>
      <c r="M1483" s="186"/>
      <c r="T1483" s="187"/>
      <c r="AT1483" s="183" t="s">
        <v>182</v>
      </c>
      <c r="AU1483" s="183" t="s">
        <v>98</v>
      </c>
      <c r="AV1483" s="14" t="s">
        <v>92</v>
      </c>
      <c r="AW1483" s="14" t="s">
        <v>40</v>
      </c>
      <c r="AX1483" s="14" t="s">
        <v>85</v>
      </c>
      <c r="AY1483" s="183" t="s">
        <v>171</v>
      </c>
    </row>
    <row r="1484" spans="2:65" s="12" customFormat="1">
      <c r="B1484" s="154"/>
      <c r="D1484" s="150" t="s">
        <v>182</v>
      </c>
      <c r="E1484" s="155" t="s">
        <v>1</v>
      </c>
      <c r="F1484" s="156" t="s">
        <v>1330</v>
      </c>
      <c r="H1484" s="157">
        <v>2</v>
      </c>
      <c r="I1484" s="158"/>
      <c r="L1484" s="154"/>
      <c r="M1484" s="159"/>
      <c r="T1484" s="160"/>
      <c r="AT1484" s="155" t="s">
        <v>182</v>
      </c>
      <c r="AU1484" s="155" t="s">
        <v>98</v>
      </c>
      <c r="AV1484" s="12" t="s">
        <v>98</v>
      </c>
      <c r="AW1484" s="12" t="s">
        <v>40</v>
      </c>
      <c r="AX1484" s="12" t="s">
        <v>85</v>
      </c>
      <c r="AY1484" s="155" t="s">
        <v>171</v>
      </c>
    </row>
    <row r="1485" spans="2:65" s="13" customFormat="1">
      <c r="B1485" s="172"/>
      <c r="D1485" s="150" t="s">
        <v>182</v>
      </c>
      <c r="E1485" s="173" t="s">
        <v>1</v>
      </c>
      <c r="F1485" s="174" t="s">
        <v>546</v>
      </c>
      <c r="H1485" s="175">
        <v>2</v>
      </c>
      <c r="I1485" s="176"/>
      <c r="L1485" s="172"/>
      <c r="M1485" s="177"/>
      <c r="T1485" s="178"/>
      <c r="AT1485" s="173" t="s">
        <v>182</v>
      </c>
      <c r="AU1485" s="173" t="s">
        <v>98</v>
      </c>
      <c r="AV1485" s="13" t="s">
        <v>178</v>
      </c>
      <c r="AW1485" s="13" t="s">
        <v>40</v>
      </c>
      <c r="AX1485" s="13" t="s">
        <v>92</v>
      </c>
      <c r="AY1485" s="173" t="s">
        <v>171</v>
      </c>
    </row>
    <row r="1486" spans="2:65" s="1" customFormat="1" ht="24.15" customHeight="1">
      <c r="B1486" s="33"/>
      <c r="C1486" s="137" t="s">
        <v>1898</v>
      </c>
      <c r="D1486" s="137" t="s">
        <v>173</v>
      </c>
      <c r="E1486" s="138" t="s">
        <v>1899</v>
      </c>
      <c r="F1486" s="139" t="s">
        <v>1900</v>
      </c>
      <c r="G1486" s="140" t="s">
        <v>382</v>
      </c>
      <c r="H1486" s="141">
        <v>9</v>
      </c>
      <c r="I1486" s="142"/>
      <c r="J1486" s="143">
        <f>ROUND(I1486*H1486,2)</f>
        <v>0</v>
      </c>
      <c r="K1486" s="139" t="s">
        <v>177</v>
      </c>
      <c r="L1486" s="33"/>
      <c r="M1486" s="144" t="s">
        <v>1</v>
      </c>
      <c r="N1486" s="145" t="s">
        <v>50</v>
      </c>
      <c r="P1486" s="146">
        <f>O1486*H1486</f>
        <v>0</v>
      </c>
      <c r="Q1486" s="146">
        <v>0.21734000000000001</v>
      </c>
      <c r="R1486" s="146">
        <f>Q1486*H1486</f>
        <v>1.9560600000000001</v>
      </c>
      <c r="S1486" s="146">
        <v>0</v>
      </c>
      <c r="T1486" s="147">
        <f>S1486*H1486</f>
        <v>0</v>
      </c>
      <c r="AR1486" s="148" t="s">
        <v>178</v>
      </c>
      <c r="AT1486" s="148" t="s">
        <v>173</v>
      </c>
      <c r="AU1486" s="148" t="s">
        <v>98</v>
      </c>
      <c r="AY1486" s="17" t="s">
        <v>171</v>
      </c>
      <c r="BE1486" s="149">
        <f>IF(N1486="základní",J1486,0)</f>
        <v>0</v>
      </c>
      <c r="BF1486" s="149">
        <f>IF(N1486="snížená",J1486,0)</f>
        <v>0</v>
      </c>
      <c r="BG1486" s="149">
        <f>IF(N1486="zákl. přenesená",J1486,0)</f>
        <v>0</v>
      </c>
      <c r="BH1486" s="149">
        <f>IF(N1486="sníž. přenesená",J1486,0)</f>
        <v>0</v>
      </c>
      <c r="BI1486" s="149">
        <f>IF(N1486="nulová",J1486,0)</f>
        <v>0</v>
      </c>
      <c r="BJ1486" s="17" t="s">
        <v>92</v>
      </c>
      <c r="BK1486" s="149">
        <f>ROUND(I1486*H1486,2)</f>
        <v>0</v>
      </c>
      <c r="BL1486" s="17" t="s">
        <v>178</v>
      </c>
      <c r="BM1486" s="148" t="s">
        <v>1901</v>
      </c>
    </row>
    <row r="1487" spans="2:65" s="1" customFormat="1" ht="19.2">
      <c r="B1487" s="33"/>
      <c r="D1487" s="150" t="s">
        <v>180</v>
      </c>
      <c r="F1487" s="151" t="s">
        <v>1902</v>
      </c>
      <c r="I1487" s="152"/>
      <c r="L1487" s="33"/>
      <c r="M1487" s="153"/>
      <c r="T1487" s="57"/>
      <c r="AT1487" s="17" t="s">
        <v>180</v>
      </c>
      <c r="AU1487" s="17" t="s">
        <v>98</v>
      </c>
    </row>
    <row r="1488" spans="2:65" s="14" customFormat="1">
      <c r="B1488" s="182"/>
      <c r="D1488" s="150" t="s">
        <v>182</v>
      </c>
      <c r="E1488" s="183" t="s">
        <v>1</v>
      </c>
      <c r="F1488" s="184" t="s">
        <v>1903</v>
      </c>
      <c r="H1488" s="183" t="s">
        <v>1</v>
      </c>
      <c r="I1488" s="185"/>
      <c r="L1488" s="182"/>
      <c r="M1488" s="186"/>
      <c r="T1488" s="187"/>
      <c r="AT1488" s="183" t="s">
        <v>182</v>
      </c>
      <c r="AU1488" s="183" t="s">
        <v>98</v>
      </c>
      <c r="AV1488" s="14" t="s">
        <v>92</v>
      </c>
      <c r="AW1488" s="14" t="s">
        <v>40</v>
      </c>
      <c r="AX1488" s="14" t="s">
        <v>85</v>
      </c>
      <c r="AY1488" s="183" t="s">
        <v>171</v>
      </c>
    </row>
    <row r="1489" spans="2:65" s="12" customFormat="1">
      <c r="B1489" s="154"/>
      <c r="D1489" s="150" t="s">
        <v>182</v>
      </c>
      <c r="E1489" s="155" t="s">
        <v>1</v>
      </c>
      <c r="F1489" s="156" t="s">
        <v>1748</v>
      </c>
      <c r="H1489" s="157">
        <v>9</v>
      </c>
      <c r="I1489" s="158"/>
      <c r="L1489" s="154"/>
      <c r="M1489" s="159"/>
      <c r="T1489" s="160"/>
      <c r="AT1489" s="155" t="s">
        <v>182</v>
      </c>
      <c r="AU1489" s="155" t="s">
        <v>98</v>
      </c>
      <c r="AV1489" s="12" t="s">
        <v>98</v>
      </c>
      <c r="AW1489" s="12" t="s">
        <v>40</v>
      </c>
      <c r="AX1489" s="12" t="s">
        <v>85</v>
      </c>
      <c r="AY1489" s="155" t="s">
        <v>171</v>
      </c>
    </row>
    <row r="1490" spans="2:65" s="13" customFormat="1">
      <c r="B1490" s="172"/>
      <c r="D1490" s="150" t="s">
        <v>182</v>
      </c>
      <c r="E1490" s="173" t="s">
        <v>1</v>
      </c>
      <c r="F1490" s="174" t="s">
        <v>546</v>
      </c>
      <c r="H1490" s="175">
        <v>9</v>
      </c>
      <c r="I1490" s="176"/>
      <c r="L1490" s="172"/>
      <c r="M1490" s="177"/>
      <c r="T1490" s="178"/>
      <c r="AT1490" s="173" t="s">
        <v>182</v>
      </c>
      <c r="AU1490" s="173" t="s">
        <v>98</v>
      </c>
      <c r="AV1490" s="13" t="s">
        <v>178</v>
      </c>
      <c r="AW1490" s="13" t="s">
        <v>40</v>
      </c>
      <c r="AX1490" s="13" t="s">
        <v>92</v>
      </c>
      <c r="AY1490" s="173" t="s">
        <v>171</v>
      </c>
    </row>
    <row r="1491" spans="2:65" s="1" customFormat="1" ht="21.75" customHeight="1">
      <c r="B1491" s="33"/>
      <c r="C1491" s="162" t="s">
        <v>1904</v>
      </c>
      <c r="D1491" s="162" t="s">
        <v>250</v>
      </c>
      <c r="E1491" s="163" t="s">
        <v>1905</v>
      </c>
      <c r="F1491" s="164" t="s">
        <v>1906</v>
      </c>
      <c r="G1491" s="165" t="s">
        <v>382</v>
      </c>
      <c r="H1491" s="166">
        <v>9</v>
      </c>
      <c r="I1491" s="167"/>
      <c r="J1491" s="168">
        <f>ROUND(I1491*H1491,2)</f>
        <v>0</v>
      </c>
      <c r="K1491" s="164" t="s">
        <v>177</v>
      </c>
      <c r="L1491" s="169"/>
      <c r="M1491" s="170" t="s">
        <v>1</v>
      </c>
      <c r="N1491" s="171" t="s">
        <v>50</v>
      </c>
      <c r="P1491" s="146">
        <f>O1491*H1491</f>
        <v>0</v>
      </c>
      <c r="Q1491" s="146">
        <v>0.19600000000000001</v>
      </c>
      <c r="R1491" s="146">
        <f>Q1491*H1491</f>
        <v>1.764</v>
      </c>
      <c r="S1491" s="146">
        <v>0</v>
      </c>
      <c r="T1491" s="147">
        <f>S1491*H1491</f>
        <v>0</v>
      </c>
      <c r="AR1491" s="148" t="s">
        <v>219</v>
      </c>
      <c r="AT1491" s="148" t="s">
        <v>250</v>
      </c>
      <c r="AU1491" s="148" t="s">
        <v>98</v>
      </c>
      <c r="AY1491" s="17" t="s">
        <v>171</v>
      </c>
      <c r="BE1491" s="149">
        <f>IF(N1491="základní",J1491,0)</f>
        <v>0</v>
      </c>
      <c r="BF1491" s="149">
        <f>IF(N1491="snížená",J1491,0)</f>
        <v>0</v>
      </c>
      <c r="BG1491" s="149">
        <f>IF(N1491="zákl. přenesená",J1491,0)</f>
        <v>0</v>
      </c>
      <c r="BH1491" s="149">
        <f>IF(N1491="sníž. přenesená",J1491,0)</f>
        <v>0</v>
      </c>
      <c r="BI1491" s="149">
        <f>IF(N1491="nulová",J1491,0)</f>
        <v>0</v>
      </c>
      <c r="BJ1491" s="17" t="s">
        <v>92</v>
      </c>
      <c r="BK1491" s="149">
        <f>ROUND(I1491*H1491,2)</f>
        <v>0</v>
      </c>
      <c r="BL1491" s="17" t="s">
        <v>178</v>
      </c>
      <c r="BM1491" s="148" t="s">
        <v>1907</v>
      </c>
    </row>
    <row r="1492" spans="2:65" s="1" customFormat="1">
      <c r="B1492" s="33"/>
      <c r="D1492" s="150" t="s">
        <v>180</v>
      </c>
      <c r="F1492" s="151" t="s">
        <v>1906</v>
      </c>
      <c r="I1492" s="152"/>
      <c r="L1492" s="33"/>
      <c r="M1492" s="153"/>
      <c r="T1492" s="57"/>
      <c r="AT1492" s="17" t="s">
        <v>180</v>
      </c>
      <c r="AU1492" s="17" t="s">
        <v>98</v>
      </c>
    </row>
    <row r="1493" spans="2:65" s="1" customFormat="1" ht="57.6">
      <c r="B1493" s="33"/>
      <c r="D1493" s="150" t="s">
        <v>188</v>
      </c>
      <c r="F1493" s="161" t="s">
        <v>1908</v>
      </c>
      <c r="I1493" s="152"/>
      <c r="L1493" s="33"/>
      <c r="M1493" s="153"/>
      <c r="T1493" s="57"/>
      <c r="AT1493" s="17" t="s">
        <v>188</v>
      </c>
      <c r="AU1493" s="17" t="s">
        <v>98</v>
      </c>
    </row>
    <row r="1494" spans="2:65" s="14" customFormat="1">
      <c r="B1494" s="182"/>
      <c r="D1494" s="150" t="s">
        <v>182</v>
      </c>
      <c r="E1494" s="183" t="s">
        <v>1</v>
      </c>
      <c r="F1494" s="184" t="s">
        <v>1903</v>
      </c>
      <c r="H1494" s="183" t="s">
        <v>1</v>
      </c>
      <c r="I1494" s="185"/>
      <c r="L1494" s="182"/>
      <c r="M1494" s="186"/>
      <c r="T1494" s="187"/>
      <c r="AT1494" s="183" t="s">
        <v>182</v>
      </c>
      <c r="AU1494" s="183" t="s">
        <v>98</v>
      </c>
      <c r="AV1494" s="14" t="s">
        <v>92</v>
      </c>
      <c r="AW1494" s="14" t="s">
        <v>40</v>
      </c>
      <c r="AX1494" s="14" t="s">
        <v>85</v>
      </c>
      <c r="AY1494" s="183" t="s">
        <v>171</v>
      </c>
    </row>
    <row r="1495" spans="2:65" s="12" customFormat="1">
      <c r="B1495" s="154"/>
      <c r="D1495" s="150" t="s">
        <v>182</v>
      </c>
      <c r="E1495" s="155" t="s">
        <v>1</v>
      </c>
      <c r="F1495" s="156" t="s">
        <v>1748</v>
      </c>
      <c r="H1495" s="157">
        <v>9</v>
      </c>
      <c r="I1495" s="158"/>
      <c r="L1495" s="154"/>
      <c r="M1495" s="159"/>
      <c r="T1495" s="160"/>
      <c r="AT1495" s="155" t="s">
        <v>182</v>
      </c>
      <c r="AU1495" s="155" t="s">
        <v>98</v>
      </c>
      <c r="AV1495" s="12" t="s">
        <v>98</v>
      </c>
      <c r="AW1495" s="12" t="s">
        <v>40</v>
      </c>
      <c r="AX1495" s="12" t="s">
        <v>85</v>
      </c>
      <c r="AY1495" s="155" t="s">
        <v>171</v>
      </c>
    </row>
    <row r="1496" spans="2:65" s="13" customFormat="1">
      <c r="B1496" s="172"/>
      <c r="D1496" s="150" t="s">
        <v>182</v>
      </c>
      <c r="E1496" s="173" t="s">
        <v>1</v>
      </c>
      <c r="F1496" s="174" t="s">
        <v>546</v>
      </c>
      <c r="H1496" s="175">
        <v>9</v>
      </c>
      <c r="I1496" s="176"/>
      <c r="L1496" s="172"/>
      <c r="M1496" s="177"/>
      <c r="T1496" s="178"/>
      <c r="AT1496" s="173" t="s">
        <v>182</v>
      </c>
      <c r="AU1496" s="173" t="s">
        <v>98</v>
      </c>
      <c r="AV1496" s="13" t="s">
        <v>178</v>
      </c>
      <c r="AW1496" s="13" t="s">
        <v>40</v>
      </c>
      <c r="AX1496" s="13" t="s">
        <v>92</v>
      </c>
      <c r="AY1496" s="173" t="s">
        <v>171</v>
      </c>
    </row>
    <row r="1497" spans="2:65" s="1" customFormat="1" ht="24.15" customHeight="1">
      <c r="B1497" s="33"/>
      <c r="C1497" s="137" t="s">
        <v>1909</v>
      </c>
      <c r="D1497" s="137" t="s">
        <v>173</v>
      </c>
      <c r="E1497" s="138" t="s">
        <v>1910</v>
      </c>
      <c r="F1497" s="139" t="s">
        <v>1911</v>
      </c>
      <c r="G1497" s="140" t="s">
        <v>382</v>
      </c>
      <c r="H1497" s="141">
        <v>9</v>
      </c>
      <c r="I1497" s="142"/>
      <c r="J1497" s="143">
        <f>ROUND(I1497*H1497,2)</f>
        <v>0</v>
      </c>
      <c r="K1497" s="139" t="s">
        <v>177</v>
      </c>
      <c r="L1497" s="33"/>
      <c r="M1497" s="144" t="s">
        <v>1</v>
      </c>
      <c r="N1497" s="145" t="s">
        <v>50</v>
      </c>
      <c r="P1497" s="146">
        <f>O1497*H1497</f>
        <v>0</v>
      </c>
      <c r="Q1497" s="146">
        <v>0</v>
      </c>
      <c r="R1497" s="146">
        <f>Q1497*H1497</f>
        <v>0</v>
      </c>
      <c r="S1497" s="146">
        <v>0.2</v>
      </c>
      <c r="T1497" s="147">
        <f>S1497*H1497</f>
        <v>1.8</v>
      </c>
      <c r="AR1497" s="148" t="s">
        <v>178</v>
      </c>
      <c r="AT1497" s="148" t="s">
        <v>173</v>
      </c>
      <c r="AU1497" s="148" t="s">
        <v>98</v>
      </c>
      <c r="AY1497" s="17" t="s">
        <v>171</v>
      </c>
      <c r="BE1497" s="149">
        <f>IF(N1497="základní",J1497,0)</f>
        <v>0</v>
      </c>
      <c r="BF1497" s="149">
        <f>IF(N1497="snížená",J1497,0)</f>
        <v>0</v>
      </c>
      <c r="BG1497" s="149">
        <f>IF(N1497="zákl. přenesená",J1497,0)</f>
        <v>0</v>
      </c>
      <c r="BH1497" s="149">
        <f>IF(N1497="sníž. přenesená",J1497,0)</f>
        <v>0</v>
      </c>
      <c r="BI1497" s="149">
        <f>IF(N1497="nulová",J1497,0)</f>
        <v>0</v>
      </c>
      <c r="BJ1497" s="17" t="s">
        <v>92</v>
      </c>
      <c r="BK1497" s="149">
        <f>ROUND(I1497*H1497,2)</f>
        <v>0</v>
      </c>
      <c r="BL1497" s="17" t="s">
        <v>178</v>
      </c>
      <c r="BM1497" s="148" t="s">
        <v>1912</v>
      </c>
    </row>
    <row r="1498" spans="2:65" s="1" customFormat="1" ht="19.2">
      <c r="B1498" s="33"/>
      <c r="D1498" s="150" t="s">
        <v>180</v>
      </c>
      <c r="F1498" s="151" t="s">
        <v>1913</v>
      </c>
      <c r="I1498" s="152"/>
      <c r="L1498" s="33"/>
      <c r="M1498" s="153"/>
      <c r="T1498" s="57"/>
      <c r="AT1498" s="17" t="s">
        <v>180</v>
      </c>
      <c r="AU1498" s="17" t="s">
        <v>98</v>
      </c>
    </row>
    <row r="1499" spans="2:65" s="1" customFormat="1" ht="19.2">
      <c r="B1499" s="33"/>
      <c r="D1499" s="150" t="s">
        <v>188</v>
      </c>
      <c r="F1499" s="161" t="s">
        <v>1914</v>
      </c>
      <c r="I1499" s="152"/>
      <c r="L1499" s="33"/>
      <c r="M1499" s="153"/>
      <c r="T1499" s="57"/>
      <c r="AT1499" s="17" t="s">
        <v>188</v>
      </c>
      <c r="AU1499" s="17" t="s">
        <v>98</v>
      </c>
    </row>
    <row r="1500" spans="2:65" s="12" customFormat="1">
      <c r="B1500" s="154"/>
      <c r="D1500" s="150" t="s">
        <v>182</v>
      </c>
      <c r="E1500" s="155" t="s">
        <v>1</v>
      </c>
      <c r="F1500" s="156" t="s">
        <v>1915</v>
      </c>
      <c r="H1500" s="157">
        <v>9</v>
      </c>
      <c r="I1500" s="158"/>
      <c r="L1500" s="154"/>
      <c r="M1500" s="159"/>
      <c r="T1500" s="160"/>
      <c r="AT1500" s="155" t="s">
        <v>182</v>
      </c>
      <c r="AU1500" s="155" t="s">
        <v>98</v>
      </c>
      <c r="AV1500" s="12" t="s">
        <v>98</v>
      </c>
      <c r="AW1500" s="12" t="s">
        <v>40</v>
      </c>
      <c r="AX1500" s="12" t="s">
        <v>85</v>
      </c>
      <c r="AY1500" s="155" t="s">
        <v>171</v>
      </c>
    </row>
    <row r="1501" spans="2:65" s="13" customFormat="1">
      <c r="B1501" s="172"/>
      <c r="D1501" s="150" t="s">
        <v>182</v>
      </c>
      <c r="E1501" s="173" t="s">
        <v>1</v>
      </c>
      <c r="F1501" s="174" t="s">
        <v>546</v>
      </c>
      <c r="H1501" s="175">
        <v>9</v>
      </c>
      <c r="I1501" s="176"/>
      <c r="L1501" s="172"/>
      <c r="M1501" s="177"/>
      <c r="T1501" s="178"/>
      <c r="AT1501" s="173" t="s">
        <v>182</v>
      </c>
      <c r="AU1501" s="173" t="s">
        <v>98</v>
      </c>
      <c r="AV1501" s="13" t="s">
        <v>178</v>
      </c>
      <c r="AW1501" s="13" t="s">
        <v>40</v>
      </c>
      <c r="AX1501" s="13" t="s">
        <v>92</v>
      </c>
      <c r="AY1501" s="173" t="s">
        <v>171</v>
      </c>
    </row>
    <row r="1502" spans="2:65" s="1" customFormat="1" ht="24.15" customHeight="1">
      <c r="B1502" s="33"/>
      <c r="C1502" s="137" t="s">
        <v>1916</v>
      </c>
      <c r="D1502" s="137" t="s">
        <v>173</v>
      </c>
      <c r="E1502" s="138" t="s">
        <v>427</v>
      </c>
      <c r="F1502" s="139" t="s">
        <v>428</v>
      </c>
      <c r="G1502" s="140" t="s">
        <v>382</v>
      </c>
      <c r="H1502" s="141">
        <v>2</v>
      </c>
      <c r="I1502" s="142"/>
      <c r="J1502" s="143">
        <f>ROUND(I1502*H1502,2)</f>
        <v>0</v>
      </c>
      <c r="K1502" s="139" t="s">
        <v>177</v>
      </c>
      <c r="L1502" s="33"/>
      <c r="M1502" s="144" t="s">
        <v>1</v>
      </c>
      <c r="N1502" s="145" t="s">
        <v>50</v>
      </c>
      <c r="P1502" s="146">
        <f>O1502*H1502</f>
        <v>0</v>
      </c>
      <c r="Q1502" s="146">
        <v>0.21734000000000001</v>
      </c>
      <c r="R1502" s="146">
        <f>Q1502*H1502</f>
        <v>0.43468000000000001</v>
      </c>
      <c r="S1502" s="146">
        <v>0</v>
      </c>
      <c r="T1502" s="147">
        <f>S1502*H1502</f>
        <v>0</v>
      </c>
      <c r="AR1502" s="148" t="s">
        <v>178</v>
      </c>
      <c r="AT1502" s="148" t="s">
        <v>173</v>
      </c>
      <c r="AU1502" s="148" t="s">
        <v>98</v>
      </c>
      <c r="AY1502" s="17" t="s">
        <v>171</v>
      </c>
      <c r="BE1502" s="149">
        <f>IF(N1502="základní",J1502,0)</f>
        <v>0</v>
      </c>
      <c r="BF1502" s="149">
        <f>IF(N1502="snížená",J1502,0)</f>
        <v>0</v>
      </c>
      <c r="BG1502" s="149">
        <f>IF(N1502="zákl. přenesená",J1502,0)</f>
        <v>0</v>
      </c>
      <c r="BH1502" s="149">
        <f>IF(N1502="sníž. přenesená",J1502,0)</f>
        <v>0</v>
      </c>
      <c r="BI1502" s="149">
        <f>IF(N1502="nulová",J1502,0)</f>
        <v>0</v>
      </c>
      <c r="BJ1502" s="17" t="s">
        <v>92</v>
      </c>
      <c r="BK1502" s="149">
        <f>ROUND(I1502*H1502,2)</f>
        <v>0</v>
      </c>
      <c r="BL1502" s="17" t="s">
        <v>178</v>
      </c>
      <c r="BM1502" s="148" t="s">
        <v>1917</v>
      </c>
    </row>
    <row r="1503" spans="2:65" s="1" customFormat="1" ht="19.2">
      <c r="B1503" s="33"/>
      <c r="D1503" s="150" t="s">
        <v>180</v>
      </c>
      <c r="F1503" s="151" t="s">
        <v>428</v>
      </c>
      <c r="I1503" s="152"/>
      <c r="L1503" s="33"/>
      <c r="M1503" s="153"/>
      <c r="T1503" s="57"/>
      <c r="AT1503" s="17" t="s">
        <v>180</v>
      </c>
      <c r="AU1503" s="17" t="s">
        <v>98</v>
      </c>
    </row>
    <row r="1504" spans="2:65" s="14" customFormat="1">
      <c r="B1504" s="182"/>
      <c r="D1504" s="150" t="s">
        <v>182</v>
      </c>
      <c r="E1504" s="183" t="s">
        <v>1</v>
      </c>
      <c r="F1504" s="184" t="s">
        <v>1329</v>
      </c>
      <c r="H1504" s="183" t="s">
        <v>1</v>
      </c>
      <c r="I1504" s="185"/>
      <c r="L1504" s="182"/>
      <c r="M1504" s="186"/>
      <c r="T1504" s="187"/>
      <c r="AT1504" s="183" t="s">
        <v>182</v>
      </c>
      <c r="AU1504" s="183" t="s">
        <v>98</v>
      </c>
      <c r="AV1504" s="14" t="s">
        <v>92</v>
      </c>
      <c r="AW1504" s="14" t="s">
        <v>40</v>
      </c>
      <c r="AX1504" s="14" t="s">
        <v>85</v>
      </c>
      <c r="AY1504" s="183" t="s">
        <v>171</v>
      </c>
    </row>
    <row r="1505" spans="2:65" s="12" customFormat="1">
      <c r="B1505" s="154"/>
      <c r="D1505" s="150" t="s">
        <v>182</v>
      </c>
      <c r="E1505" s="155" t="s">
        <v>1</v>
      </c>
      <c r="F1505" s="156" t="s">
        <v>1330</v>
      </c>
      <c r="H1505" s="157">
        <v>2</v>
      </c>
      <c r="I1505" s="158"/>
      <c r="L1505" s="154"/>
      <c r="M1505" s="159"/>
      <c r="T1505" s="160"/>
      <c r="AT1505" s="155" t="s">
        <v>182</v>
      </c>
      <c r="AU1505" s="155" t="s">
        <v>98</v>
      </c>
      <c r="AV1505" s="12" t="s">
        <v>98</v>
      </c>
      <c r="AW1505" s="12" t="s">
        <v>40</v>
      </c>
      <c r="AX1505" s="12" t="s">
        <v>85</v>
      </c>
      <c r="AY1505" s="155" t="s">
        <v>171</v>
      </c>
    </row>
    <row r="1506" spans="2:65" s="13" customFormat="1">
      <c r="B1506" s="172"/>
      <c r="D1506" s="150" t="s">
        <v>182</v>
      </c>
      <c r="E1506" s="173" t="s">
        <v>1</v>
      </c>
      <c r="F1506" s="174" t="s">
        <v>546</v>
      </c>
      <c r="H1506" s="175">
        <v>2</v>
      </c>
      <c r="I1506" s="176"/>
      <c r="L1506" s="172"/>
      <c r="M1506" s="177"/>
      <c r="T1506" s="178"/>
      <c r="AT1506" s="173" t="s">
        <v>182</v>
      </c>
      <c r="AU1506" s="173" t="s">
        <v>98</v>
      </c>
      <c r="AV1506" s="13" t="s">
        <v>178</v>
      </c>
      <c r="AW1506" s="13" t="s">
        <v>40</v>
      </c>
      <c r="AX1506" s="13" t="s">
        <v>92</v>
      </c>
      <c r="AY1506" s="173" t="s">
        <v>171</v>
      </c>
    </row>
    <row r="1507" spans="2:65" s="1" customFormat="1" ht="16.5" customHeight="1">
      <c r="B1507" s="33"/>
      <c r="C1507" s="162" t="s">
        <v>1918</v>
      </c>
      <c r="D1507" s="162" t="s">
        <v>250</v>
      </c>
      <c r="E1507" s="163" t="s">
        <v>1919</v>
      </c>
      <c r="F1507" s="164" t="s">
        <v>1920</v>
      </c>
      <c r="G1507" s="165" t="s">
        <v>382</v>
      </c>
      <c r="H1507" s="166">
        <v>2</v>
      </c>
      <c r="I1507" s="167"/>
      <c r="J1507" s="168">
        <f>ROUND(I1507*H1507,2)</f>
        <v>0</v>
      </c>
      <c r="K1507" s="164" t="s">
        <v>177</v>
      </c>
      <c r="L1507" s="169"/>
      <c r="M1507" s="170" t="s">
        <v>1</v>
      </c>
      <c r="N1507" s="171" t="s">
        <v>50</v>
      </c>
      <c r="P1507" s="146">
        <f>O1507*H1507</f>
        <v>0</v>
      </c>
      <c r="Q1507" s="146">
        <v>5.0599999999999999E-2</v>
      </c>
      <c r="R1507" s="146">
        <f>Q1507*H1507</f>
        <v>0.1012</v>
      </c>
      <c r="S1507" s="146">
        <v>0</v>
      </c>
      <c r="T1507" s="147">
        <f>S1507*H1507</f>
        <v>0</v>
      </c>
      <c r="AR1507" s="148" t="s">
        <v>219</v>
      </c>
      <c r="AT1507" s="148" t="s">
        <v>250</v>
      </c>
      <c r="AU1507" s="148" t="s">
        <v>98</v>
      </c>
      <c r="AY1507" s="17" t="s">
        <v>171</v>
      </c>
      <c r="BE1507" s="149">
        <f>IF(N1507="základní",J1507,0)</f>
        <v>0</v>
      </c>
      <c r="BF1507" s="149">
        <f>IF(N1507="snížená",J1507,0)</f>
        <v>0</v>
      </c>
      <c r="BG1507" s="149">
        <f>IF(N1507="zákl. přenesená",J1507,0)</f>
        <v>0</v>
      </c>
      <c r="BH1507" s="149">
        <f>IF(N1507="sníž. přenesená",J1507,0)</f>
        <v>0</v>
      </c>
      <c r="BI1507" s="149">
        <f>IF(N1507="nulová",J1507,0)</f>
        <v>0</v>
      </c>
      <c r="BJ1507" s="17" t="s">
        <v>92</v>
      </c>
      <c r="BK1507" s="149">
        <f>ROUND(I1507*H1507,2)</f>
        <v>0</v>
      </c>
      <c r="BL1507" s="17" t="s">
        <v>178</v>
      </c>
      <c r="BM1507" s="148" t="s">
        <v>1921</v>
      </c>
    </row>
    <row r="1508" spans="2:65" s="1" customFormat="1">
      <c r="B1508" s="33"/>
      <c r="D1508" s="150" t="s">
        <v>180</v>
      </c>
      <c r="F1508" s="151" t="s">
        <v>1920</v>
      </c>
      <c r="I1508" s="152"/>
      <c r="L1508" s="33"/>
      <c r="M1508" s="153"/>
      <c r="T1508" s="57"/>
      <c r="AT1508" s="17" t="s">
        <v>180</v>
      </c>
      <c r="AU1508" s="17" t="s">
        <v>98</v>
      </c>
    </row>
    <row r="1509" spans="2:65" s="14" customFormat="1">
      <c r="B1509" s="182"/>
      <c r="D1509" s="150" t="s">
        <v>182</v>
      </c>
      <c r="E1509" s="183" t="s">
        <v>1</v>
      </c>
      <c r="F1509" s="184" t="s">
        <v>1329</v>
      </c>
      <c r="H1509" s="183" t="s">
        <v>1</v>
      </c>
      <c r="I1509" s="185"/>
      <c r="L1509" s="182"/>
      <c r="M1509" s="186"/>
      <c r="T1509" s="187"/>
      <c r="AT1509" s="183" t="s">
        <v>182</v>
      </c>
      <c r="AU1509" s="183" t="s">
        <v>98</v>
      </c>
      <c r="AV1509" s="14" t="s">
        <v>92</v>
      </c>
      <c r="AW1509" s="14" t="s">
        <v>40</v>
      </c>
      <c r="AX1509" s="14" t="s">
        <v>85</v>
      </c>
      <c r="AY1509" s="183" t="s">
        <v>171</v>
      </c>
    </row>
    <row r="1510" spans="2:65" s="12" customFormat="1">
      <c r="B1510" s="154"/>
      <c r="D1510" s="150" t="s">
        <v>182</v>
      </c>
      <c r="E1510" s="155" t="s">
        <v>1</v>
      </c>
      <c r="F1510" s="156" t="s">
        <v>1330</v>
      </c>
      <c r="H1510" s="157">
        <v>2</v>
      </c>
      <c r="I1510" s="158"/>
      <c r="L1510" s="154"/>
      <c r="M1510" s="159"/>
      <c r="T1510" s="160"/>
      <c r="AT1510" s="155" t="s">
        <v>182</v>
      </c>
      <c r="AU1510" s="155" t="s">
        <v>98</v>
      </c>
      <c r="AV1510" s="12" t="s">
        <v>98</v>
      </c>
      <c r="AW1510" s="12" t="s">
        <v>40</v>
      </c>
      <c r="AX1510" s="12" t="s">
        <v>85</v>
      </c>
      <c r="AY1510" s="155" t="s">
        <v>171</v>
      </c>
    </row>
    <row r="1511" spans="2:65" s="13" customFormat="1">
      <c r="B1511" s="172"/>
      <c r="D1511" s="150" t="s">
        <v>182</v>
      </c>
      <c r="E1511" s="173" t="s">
        <v>1</v>
      </c>
      <c r="F1511" s="174" t="s">
        <v>546</v>
      </c>
      <c r="H1511" s="175">
        <v>2</v>
      </c>
      <c r="I1511" s="176"/>
      <c r="L1511" s="172"/>
      <c r="M1511" s="177"/>
      <c r="T1511" s="178"/>
      <c r="AT1511" s="173" t="s">
        <v>182</v>
      </c>
      <c r="AU1511" s="173" t="s">
        <v>98</v>
      </c>
      <c r="AV1511" s="13" t="s">
        <v>178</v>
      </c>
      <c r="AW1511" s="13" t="s">
        <v>40</v>
      </c>
      <c r="AX1511" s="13" t="s">
        <v>92</v>
      </c>
      <c r="AY1511" s="173" t="s">
        <v>171</v>
      </c>
    </row>
    <row r="1512" spans="2:65" s="1" customFormat="1" ht="16.5" customHeight="1">
      <c r="B1512" s="33"/>
      <c r="C1512" s="162" t="s">
        <v>1922</v>
      </c>
      <c r="D1512" s="162" t="s">
        <v>250</v>
      </c>
      <c r="E1512" s="163" t="s">
        <v>1923</v>
      </c>
      <c r="F1512" s="164" t="s">
        <v>1924</v>
      </c>
      <c r="G1512" s="165" t="s">
        <v>382</v>
      </c>
      <c r="H1512" s="166">
        <v>2</v>
      </c>
      <c r="I1512" s="167"/>
      <c r="J1512" s="168">
        <f>ROUND(I1512*H1512,2)</f>
        <v>0</v>
      </c>
      <c r="K1512" s="164" t="s">
        <v>1</v>
      </c>
      <c r="L1512" s="169"/>
      <c r="M1512" s="170" t="s">
        <v>1</v>
      </c>
      <c r="N1512" s="171" t="s">
        <v>50</v>
      </c>
      <c r="P1512" s="146">
        <f>O1512*H1512</f>
        <v>0</v>
      </c>
      <c r="Q1512" s="146">
        <v>0.01</v>
      </c>
      <c r="R1512" s="146">
        <f>Q1512*H1512</f>
        <v>0.02</v>
      </c>
      <c r="S1512" s="146">
        <v>0</v>
      </c>
      <c r="T1512" s="147">
        <f>S1512*H1512</f>
        <v>0</v>
      </c>
      <c r="AR1512" s="148" t="s">
        <v>219</v>
      </c>
      <c r="AT1512" s="148" t="s">
        <v>250</v>
      </c>
      <c r="AU1512" s="148" t="s">
        <v>98</v>
      </c>
      <c r="AY1512" s="17" t="s">
        <v>171</v>
      </c>
      <c r="BE1512" s="149">
        <f>IF(N1512="základní",J1512,0)</f>
        <v>0</v>
      </c>
      <c r="BF1512" s="149">
        <f>IF(N1512="snížená",J1512,0)</f>
        <v>0</v>
      </c>
      <c r="BG1512" s="149">
        <f>IF(N1512="zákl. přenesená",J1512,0)</f>
        <v>0</v>
      </c>
      <c r="BH1512" s="149">
        <f>IF(N1512="sníž. přenesená",J1512,0)</f>
        <v>0</v>
      </c>
      <c r="BI1512" s="149">
        <f>IF(N1512="nulová",J1512,0)</f>
        <v>0</v>
      </c>
      <c r="BJ1512" s="17" t="s">
        <v>92</v>
      </c>
      <c r="BK1512" s="149">
        <f>ROUND(I1512*H1512,2)</f>
        <v>0</v>
      </c>
      <c r="BL1512" s="17" t="s">
        <v>178</v>
      </c>
      <c r="BM1512" s="148" t="s">
        <v>1925</v>
      </c>
    </row>
    <row r="1513" spans="2:65" s="1" customFormat="1">
      <c r="B1513" s="33"/>
      <c r="D1513" s="150" t="s">
        <v>180</v>
      </c>
      <c r="F1513" s="151" t="s">
        <v>1924</v>
      </c>
      <c r="I1513" s="152"/>
      <c r="L1513" s="33"/>
      <c r="M1513" s="153"/>
      <c r="T1513" s="57"/>
      <c r="AT1513" s="17" t="s">
        <v>180</v>
      </c>
      <c r="AU1513" s="17" t="s">
        <v>98</v>
      </c>
    </row>
    <row r="1514" spans="2:65" s="14" customFormat="1">
      <c r="B1514" s="182"/>
      <c r="D1514" s="150" t="s">
        <v>182</v>
      </c>
      <c r="E1514" s="183" t="s">
        <v>1</v>
      </c>
      <c r="F1514" s="184" t="s">
        <v>1329</v>
      </c>
      <c r="H1514" s="183" t="s">
        <v>1</v>
      </c>
      <c r="I1514" s="185"/>
      <c r="L1514" s="182"/>
      <c r="M1514" s="186"/>
      <c r="T1514" s="187"/>
      <c r="AT1514" s="183" t="s">
        <v>182</v>
      </c>
      <c r="AU1514" s="183" t="s">
        <v>98</v>
      </c>
      <c r="AV1514" s="14" t="s">
        <v>92</v>
      </c>
      <c r="AW1514" s="14" t="s">
        <v>40</v>
      </c>
      <c r="AX1514" s="14" t="s">
        <v>85</v>
      </c>
      <c r="AY1514" s="183" t="s">
        <v>171</v>
      </c>
    </row>
    <row r="1515" spans="2:65" s="12" customFormat="1">
      <c r="B1515" s="154"/>
      <c r="D1515" s="150" t="s">
        <v>182</v>
      </c>
      <c r="E1515" s="155" t="s">
        <v>1</v>
      </c>
      <c r="F1515" s="156" t="s">
        <v>1330</v>
      </c>
      <c r="H1515" s="157">
        <v>2</v>
      </c>
      <c r="I1515" s="158"/>
      <c r="L1515" s="154"/>
      <c r="M1515" s="159"/>
      <c r="T1515" s="160"/>
      <c r="AT1515" s="155" t="s">
        <v>182</v>
      </c>
      <c r="AU1515" s="155" t="s">
        <v>98</v>
      </c>
      <c r="AV1515" s="12" t="s">
        <v>98</v>
      </c>
      <c r="AW1515" s="12" t="s">
        <v>40</v>
      </c>
      <c r="AX1515" s="12" t="s">
        <v>85</v>
      </c>
      <c r="AY1515" s="155" t="s">
        <v>171</v>
      </c>
    </row>
    <row r="1516" spans="2:65" s="13" customFormat="1">
      <c r="B1516" s="172"/>
      <c r="D1516" s="150" t="s">
        <v>182</v>
      </c>
      <c r="E1516" s="173" t="s">
        <v>1</v>
      </c>
      <c r="F1516" s="174" t="s">
        <v>546</v>
      </c>
      <c r="H1516" s="175">
        <v>2</v>
      </c>
      <c r="I1516" s="176"/>
      <c r="L1516" s="172"/>
      <c r="M1516" s="177"/>
      <c r="T1516" s="178"/>
      <c r="AT1516" s="173" t="s">
        <v>182</v>
      </c>
      <c r="AU1516" s="173" t="s">
        <v>98</v>
      </c>
      <c r="AV1516" s="13" t="s">
        <v>178</v>
      </c>
      <c r="AW1516" s="13" t="s">
        <v>40</v>
      </c>
      <c r="AX1516" s="13" t="s">
        <v>92</v>
      </c>
      <c r="AY1516" s="173" t="s">
        <v>171</v>
      </c>
    </row>
    <row r="1517" spans="2:65" s="1" customFormat="1" ht="24.15" customHeight="1">
      <c r="B1517" s="33"/>
      <c r="C1517" s="137" t="s">
        <v>1926</v>
      </c>
      <c r="D1517" s="137" t="s">
        <v>173</v>
      </c>
      <c r="E1517" s="138" t="s">
        <v>1927</v>
      </c>
      <c r="F1517" s="139" t="s">
        <v>1928</v>
      </c>
      <c r="G1517" s="140" t="s">
        <v>197</v>
      </c>
      <c r="H1517" s="141">
        <v>870.8</v>
      </c>
      <c r="I1517" s="142"/>
      <c r="J1517" s="143">
        <f>ROUND(I1517*H1517,2)</f>
        <v>0</v>
      </c>
      <c r="K1517" s="139" t="s">
        <v>177</v>
      </c>
      <c r="L1517" s="33"/>
      <c r="M1517" s="144" t="s">
        <v>1</v>
      </c>
      <c r="N1517" s="145" t="s">
        <v>50</v>
      </c>
      <c r="P1517" s="146">
        <f>O1517*H1517</f>
        <v>0</v>
      </c>
      <c r="Q1517" s="146">
        <v>9.0000000000000006E-5</v>
      </c>
      <c r="R1517" s="146">
        <f>Q1517*H1517</f>
        <v>7.8371999999999997E-2</v>
      </c>
      <c r="S1517" s="146">
        <v>0</v>
      </c>
      <c r="T1517" s="147">
        <f>S1517*H1517</f>
        <v>0</v>
      </c>
      <c r="AR1517" s="148" t="s">
        <v>178</v>
      </c>
      <c r="AT1517" s="148" t="s">
        <v>173</v>
      </c>
      <c r="AU1517" s="148" t="s">
        <v>98</v>
      </c>
      <c r="AY1517" s="17" t="s">
        <v>171</v>
      </c>
      <c r="BE1517" s="149">
        <f>IF(N1517="základní",J1517,0)</f>
        <v>0</v>
      </c>
      <c r="BF1517" s="149">
        <f>IF(N1517="snížená",J1517,0)</f>
        <v>0</v>
      </c>
      <c r="BG1517" s="149">
        <f>IF(N1517="zákl. přenesená",J1517,0)</f>
        <v>0</v>
      </c>
      <c r="BH1517" s="149">
        <f>IF(N1517="sníž. přenesená",J1517,0)</f>
        <v>0</v>
      </c>
      <c r="BI1517" s="149">
        <f>IF(N1517="nulová",J1517,0)</f>
        <v>0</v>
      </c>
      <c r="BJ1517" s="17" t="s">
        <v>92</v>
      </c>
      <c r="BK1517" s="149">
        <f>ROUND(I1517*H1517,2)</f>
        <v>0</v>
      </c>
      <c r="BL1517" s="17" t="s">
        <v>178</v>
      </c>
      <c r="BM1517" s="148" t="s">
        <v>1929</v>
      </c>
    </row>
    <row r="1518" spans="2:65" s="1" customFormat="1">
      <c r="B1518" s="33"/>
      <c r="D1518" s="150" t="s">
        <v>180</v>
      </c>
      <c r="F1518" s="151" t="s">
        <v>1930</v>
      </c>
      <c r="I1518" s="152"/>
      <c r="L1518" s="33"/>
      <c r="M1518" s="153"/>
      <c r="T1518" s="57"/>
      <c r="AT1518" s="17" t="s">
        <v>180</v>
      </c>
      <c r="AU1518" s="17" t="s">
        <v>98</v>
      </c>
    </row>
    <row r="1519" spans="2:65" s="14" customFormat="1">
      <c r="B1519" s="182"/>
      <c r="D1519" s="150" t="s">
        <v>182</v>
      </c>
      <c r="E1519" s="183" t="s">
        <v>1</v>
      </c>
      <c r="F1519" s="184" t="s">
        <v>733</v>
      </c>
      <c r="H1519" s="183" t="s">
        <v>1</v>
      </c>
      <c r="I1519" s="185"/>
      <c r="L1519" s="182"/>
      <c r="M1519" s="186"/>
      <c r="T1519" s="187"/>
      <c r="AT1519" s="183" t="s">
        <v>182</v>
      </c>
      <c r="AU1519" s="183" t="s">
        <v>98</v>
      </c>
      <c r="AV1519" s="14" t="s">
        <v>92</v>
      </c>
      <c r="AW1519" s="14" t="s">
        <v>40</v>
      </c>
      <c r="AX1519" s="14" t="s">
        <v>85</v>
      </c>
      <c r="AY1519" s="183" t="s">
        <v>171</v>
      </c>
    </row>
    <row r="1520" spans="2:65" s="12" customFormat="1">
      <c r="B1520" s="154"/>
      <c r="D1520" s="150" t="s">
        <v>182</v>
      </c>
      <c r="E1520" s="155" t="s">
        <v>1</v>
      </c>
      <c r="F1520" s="156" t="s">
        <v>1931</v>
      </c>
      <c r="H1520" s="157">
        <v>870.8</v>
      </c>
      <c r="I1520" s="158"/>
      <c r="L1520" s="154"/>
      <c r="M1520" s="159"/>
      <c r="T1520" s="160"/>
      <c r="AT1520" s="155" t="s">
        <v>182</v>
      </c>
      <c r="AU1520" s="155" t="s">
        <v>98</v>
      </c>
      <c r="AV1520" s="12" t="s">
        <v>98</v>
      </c>
      <c r="AW1520" s="12" t="s">
        <v>40</v>
      </c>
      <c r="AX1520" s="12" t="s">
        <v>85</v>
      </c>
      <c r="AY1520" s="155" t="s">
        <v>171</v>
      </c>
    </row>
    <row r="1521" spans="2:65" s="13" customFormat="1">
      <c r="B1521" s="172"/>
      <c r="D1521" s="150" t="s">
        <v>182</v>
      </c>
      <c r="E1521" s="173" t="s">
        <v>1</v>
      </c>
      <c r="F1521" s="174" t="s">
        <v>546</v>
      </c>
      <c r="H1521" s="175">
        <v>870.8</v>
      </c>
      <c r="I1521" s="176"/>
      <c r="L1521" s="172"/>
      <c r="M1521" s="177"/>
      <c r="T1521" s="178"/>
      <c r="AT1521" s="173" t="s">
        <v>182</v>
      </c>
      <c r="AU1521" s="173" t="s">
        <v>98</v>
      </c>
      <c r="AV1521" s="13" t="s">
        <v>178</v>
      </c>
      <c r="AW1521" s="13" t="s">
        <v>40</v>
      </c>
      <c r="AX1521" s="13" t="s">
        <v>92</v>
      </c>
      <c r="AY1521" s="173" t="s">
        <v>171</v>
      </c>
    </row>
    <row r="1522" spans="2:65" s="11" customFormat="1" ht="22.8" customHeight="1">
      <c r="B1522" s="125"/>
      <c r="D1522" s="126" t="s">
        <v>84</v>
      </c>
      <c r="E1522" s="135" t="s">
        <v>223</v>
      </c>
      <c r="F1522" s="135" t="s">
        <v>438</v>
      </c>
      <c r="I1522" s="128"/>
      <c r="J1522" s="136">
        <f>BK1522</f>
        <v>0</v>
      </c>
      <c r="L1522" s="125"/>
      <c r="M1522" s="130"/>
      <c r="P1522" s="131">
        <f>SUM(P1523:P1564)</f>
        <v>0</v>
      </c>
      <c r="R1522" s="131">
        <f>SUM(R1523:R1564)</f>
        <v>77.482650000000007</v>
      </c>
      <c r="T1522" s="132">
        <f>SUM(T1523:T1564)</f>
        <v>0</v>
      </c>
      <c r="AR1522" s="126" t="s">
        <v>92</v>
      </c>
      <c r="AT1522" s="133" t="s">
        <v>84</v>
      </c>
      <c r="AU1522" s="133" t="s">
        <v>92</v>
      </c>
      <c r="AY1522" s="126" t="s">
        <v>171</v>
      </c>
      <c r="BK1522" s="134">
        <f>SUM(BK1523:BK1564)</f>
        <v>0</v>
      </c>
    </row>
    <row r="1523" spans="2:65" s="1" customFormat="1" ht="33" customHeight="1">
      <c r="B1523" s="33"/>
      <c r="C1523" s="137" t="s">
        <v>1932</v>
      </c>
      <c r="D1523" s="137" t="s">
        <v>173</v>
      </c>
      <c r="E1523" s="138" t="s">
        <v>482</v>
      </c>
      <c r="F1523" s="139" t="s">
        <v>483</v>
      </c>
      <c r="G1523" s="140" t="s">
        <v>197</v>
      </c>
      <c r="H1523" s="141">
        <v>205</v>
      </c>
      <c r="I1523" s="142"/>
      <c r="J1523" s="143">
        <f>ROUND(I1523*H1523,2)</f>
        <v>0</v>
      </c>
      <c r="K1523" s="139" t="s">
        <v>177</v>
      </c>
      <c r="L1523" s="33"/>
      <c r="M1523" s="144" t="s">
        <v>1</v>
      </c>
      <c r="N1523" s="145" t="s">
        <v>50</v>
      </c>
      <c r="P1523" s="146">
        <f>O1523*H1523</f>
        <v>0</v>
      </c>
      <c r="Q1523" s="146">
        <v>0.1295</v>
      </c>
      <c r="R1523" s="146">
        <f>Q1523*H1523</f>
        <v>26.547499999999999</v>
      </c>
      <c r="S1523" s="146">
        <v>0</v>
      </c>
      <c r="T1523" s="147">
        <f>S1523*H1523</f>
        <v>0</v>
      </c>
      <c r="AR1523" s="148" t="s">
        <v>178</v>
      </c>
      <c r="AT1523" s="148" t="s">
        <v>173</v>
      </c>
      <c r="AU1523" s="148" t="s">
        <v>98</v>
      </c>
      <c r="AY1523" s="17" t="s">
        <v>171</v>
      </c>
      <c r="BE1523" s="149">
        <f>IF(N1523="základní",J1523,0)</f>
        <v>0</v>
      </c>
      <c r="BF1523" s="149">
        <f>IF(N1523="snížená",J1523,0)</f>
        <v>0</v>
      </c>
      <c r="BG1523" s="149">
        <f>IF(N1523="zákl. přenesená",J1523,0)</f>
        <v>0</v>
      </c>
      <c r="BH1523" s="149">
        <f>IF(N1523="sníž. přenesená",J1523,0)</f>
        <v>0</v>
      </c>
      <c r="BI1523" s="149">
        <f>IF(N1523="nulová",J1523,0)</f>
        <v>0</v>
      </c>
      <c r="BJ1523" s="17" t="s">
        <v>92</v>
      </c>
      <c r="BK1523" s="149">
        <f>ROUND(I1523*H1523,2)</f>
        <v>0</v>
      </c>
      <c r="BL1523" s="17" t="s">
        <v>178</v>
      </c>
      <c r="BM1523" s="148" t="s">
        <v>1933</v>
      </c>
    </row>
    <row r="1524" spans="2:65" s="1" customFormat="1" ht="38.4">
      <c r="B1524" s="33"/>
      <c r="D1524" s="150" t="s">
        <v>180</v>
      </c>
      <c r="F1524" s="151" t="s">
        <v>485</v>
      </c>
      <c r="I1524" s="152"/>
      <c r="L1524" s="33"/>
      <c r="M1524" s="153"/>
      <c r="T1524" s="57"/>
      <c r="AT1524" s="17" t="s">
        <v>180</v>
      </c>
      <c r="AU1524" s="17" t="s">
        <v>98</v>
      </c>
    </row>
    <row r="1525" spans="2:65" s="14" customFormat="1">
      <c r="B1525" s="182"/>
      <c r="D1525" s="150" t="s">
        <v>182</v>
      </c>
      <c r="E1525" s="183" t="s">
        <v>1</v>
      </c>
      <c r="F1525" s="184" t="s">
        <v>733</v>
      </c>
      <c r="H1525" s="183" t="s">
        <v>1</v>
      </c>
      <c r="I1525" s="185"/>
      <c r="L1525" s="182"/>
      <c r="M1525" s="186"/>
      <c r="T1525" s="187"/>
      <c r="AT1525" s="183" t="s">
        <v>182</v>
      </c>
      <c r="AU1525" s="183" t="s">
        <v>98</v>
      </c>
      <c r="AV1525" s="14" t="s">
        <v>92</v>
      </c>
      <c r="AW1525" s="14" t="s">
        <v>40</v>
      </c>
      <c r="AX1525" s="14" t="s">
        <v>85</v>
      </c>
      <c r="AY1525" s="183" t="s">
        <v>171</v>
      </c>
    </row>
    <row r="1526" spans="2:65" s="12" customFormat="1">
      <c r="B1526" s="154"/>
      <c r="D1526" s="150" t="s">
        <v>182</v>
      </c>
      <c r="E1526" s="155" t="s">
        <v>1</v>
      </c>
      <c r="F1526" s="156" t="s">
        <v>1934</v>
      </c>
      <c r="H1526" s="157">
        <v>205</v>
      </c>
      <c r="I1526" s="158"/>
      <c r="L1526" s="154"/>
      <c r="M1526" s="159"/>
      <c r="T1526" s="160"/>
      <c r="AT1526" s="155" t="s">
        <v>182</v>
      </c>
      <c r="AU1526" s="155" t="s">
        <v>98</v>
      </c>
      <c r="AV1526" s="12" t="s">
        <v>98</v>
      </c>
      <c r="AW1526" s="12" t="s">
        <v>40</v>
      </c>
      <c r="AX1526" s="12" t="s">
        <v>85</v>
      </c>
      <c r="AY1526" s="155" t="s">
        <v>171</v>
      </c>
    </row>
    <row r="1527" spans="2:65" s="13" customFormat="1">
      <c r="B1527" s="172"/>
      <c r="D1527" s="150" t="s">
        <v>182</v>
      </c>
      <c r="E1527" s="173" t="s">
        <v>1</v>
      </c>
      <c r="F1527" s="174" t="s">
        <v>546</v>
      </c>
      <c r="H1527" s="175">
        <v>205</v>
      </c>
      <c r="I1527" s="176"/>
      <c r="L1527" s="172"/>
      <c r="M1527" s="177"/>
      <c r="T1527" s="178"/>
      <c r="AT1527" s="173" t="s">
        <v>182</v>
      </c>
      <c r="AU1527" s="173" t="s">
        <v>98</v>
      </c>
      <c r="AV1527" s="13" t="s">
        <v>178</v>
      </c>
      <c r="AW1527" s="13" t="s">
        <v>40</v>
      </c>
      <c r="AX1527" s="13" t="s">
        <v>92</v>
      </c>
      <c r="AY1527" s="173" t="s">
        <v>171</v>
      </c>
    </row>
    <row r="1528" spans="2:65" s="1" customFormat="1" ht="16.5" customHeight="1">
      <c r="B1528" s="33"/>
      <c r="C1528" s="162" t="s">
        <v>1935</v>
      </c>
      <c r="D1528" s="162" t="s">
        <v>250</v>
      </c>
      <c r="E1528" s="163" t="s">
        <v>1936</v>
      </c>
      <c r="F1528" s="164" t="s">
        <v>1937</v>
      </c>
      <c r="G1528" s="165" t="s">
        <v>197</v>
      </c>
      <c r="H1528" s="166">
        <v>209.1</v>
      </c>
      <c r="I1528" s="167"/>
      <c r="J1528" s="168">
        <f>ROUND(I1528*H1528,2)</f>
        <v>0</v>
      </c>
      <c r="K1528" s="164" t="s">
        <v>177</v>
      </c>
      <c r="L1528" s="169"/>
      <c r="M1528" s="170" t="s">
        <v>1</v>
      </c>
      <c r="N1528" s="171" t="s">
        <v>50</v>
      </c>
      <c r="P1528" s="146">
        <f>O1528*H1528</f>
        <v>0</v>
      </c>
      <c r="Q1528" s="146">
        <v>2.1999999999999999E-2</v>
      </c>
      <c r="R1528" s="146">
        <f>Q1528*H1528</f>
        <v>4.6001999999999992</v>
      </c>
      <c r="S1528" s="146">
        <v>0</v>
      </c>
      <c r="T1528" s="147">
        <f>S1528*H1528</f>
        <v>0</v>
      </c>
      <c r="AR1528" s="148" t="s">
        <v>219</v>
      </c>
      <c r="AT1528" s="148" t="s">
        <v>250</v>
      </c>
      <c r="AU1528" s="148" t="s">
        <v>98</v>
      </c>
      <c r="AY1528" s="17" t="s">
        <v>171</v>
      </c>
      <c r="BE1528" s="149">
        <f>IF(N1528="základní",J1528,0)</f>
        <v>0</v>
      </c>
      <c r="BF1528" s="149">
        <f>IF(N1528="snížená",J1528,0)</f>
        <v>0</v>
      </c>
      <c r="BG1528" s="149">
        <f>IF(N1528="zákl. přenesená",J1528,0)</f>
        <v>0</v>
      </c>
      <c r="BH1528" s="149">
        <f>IF(N1528="sníž. přenesená",J1528,0)</f>
        <v>0</v>
      </c>
      <c r="BI1528" s="149">
        <f>IF(N1528="nulová",J1528,0)</f>
        <v>0</v>
      </c>
      <c r="BJ1528" s="17" t="s">
        <v>92</v>
      </c>
      <c r="BK1528" s="149">
        <f>ROUND(I1528*H1528,2)</f>
        <v>0</v>
      </c>
      <c r="BL1528" s="17" t="s">
        <v>178</v>
      </c>
      <c r="BM1528" s="148" t="s">
        <v>1938</v>
      </c>
    </row>
    <row r="1529" spans="2:65" s="1" customFormat="1">
      <c r="B1529" s="33"/>
      <c r="D1529" s="150" t="s">
        <v>180</v>
      </c>
      <c r="F1529" s="151" t="s">
        <v>1937</v>
      </c>
      <c r="I1529" s="152"/>
      <c r="L1529" s="33"/>
      <c r="M1529" s="153"/>
      <c r="T1529" s="57"/>
      <c r="AT1529" s="17" t="s">
        <v>180</v>
      </c>
      <c r="AU1529" s="17" t="s">
        <v>98</v>
      </c>
    </row>
    <row r="1530" spans="2:65" s="12" customFormat="1">
      <c r="B1530" s="154"/>
      <c r="D1530" s="150" t="s">
        <v>182</v>
      </c>
      <c r="E1530" s="155" t="s">
        <v>1</v>
      </c>
      <c r="F1530" s="156" t="s">
        <v>1939</v>
      </c>
      <c r="H1530" s="157">
        <v>209.1</v>
      </c>
      <c r="I1530" s="158"/>
      <c r="L1530" s="154"/>
      <c r="M1530" s="159"/>
      <c r="T1530" s="160"/>
      <c r="AT1530" s="155" t="s">
        <v>182</v>
      </c>
      <c r="AU1530" s="155" t="s">
        <v>98</v>
      </c>
      <c r="AV1530" s="12" t="s">
        <v>98</v>
      </c>
      <c r="AW1530" s="12" t="s">
        <v>40</v>
      </c>
      <c r="AX1530" s="12" t="s">
        <v>85</v>
      </c>
      <c r="AY1530" s="155" t="s">
        <v>171</v>
      </c>
    </row>
    <row r="1531" spans="2:65" s="13" customFormat="1">
      <c r="B1531" s="172"/>
      <c r="D1531" s="150" t="s">
        <v>182</v>
      </c>
      <c r="E1531" s="173" t="s">
        <v>1</v>
      </c>
      <c r="F1531" s="174" t="s">
        <v>546</v>
      </c>
      <c r="H1531" s="175">
        <v>209.1</v>
      </c>
      <c r="I1531" s="176"/>
      <c r="L1531" s="172"/>
      <c r="M1531" s="177"/>
      <c r="T1531" s="178"/>
      <c r="AT1531" s="173" t="s">
        <v>182</v>
      </c>
      <c r="AU1531" s="173" t="s">
        <v>98</v>
      </c>
      <c r="AV1531" s="13" t="s">
        <v>178</v>
      </c>
      <c r="AW1531" s="13" t="s">
        <v>40</v>
      </c>
      <c r="AX1531" s="13" t="s">
        <v>92</v>
      </c>
      <c r="AY1531" s="173" t="s">
        <v>171</v>
      </c>
    </row>
    <row r="1532" spans="2:65" s="1" customFormat="1" ht="24.15" customHeight="1">
      <c r="B1532" s="33"/>
      <c r="C1532" s="137" t="s">
        <v>1940</v>
      </c>
      <c r="D1532" s="137" t="s">
        <v>173</v>
      </c>
      <c r="E1532" s="138" t="s">
        <v>1941</v>
      </c>
      <c r="F1532" s="139" t="s">
        <v>1942</v>
      </c>
      <c r="G1532" s="140" t="s">
        <v>197</v>
      </c>
      <c r="H1532" s="141">
        <v>275</v>
      </c>
      <c r="I1532" s="142"/>
      <c r="J1532" s="143">
        <f>ROUND(I1532*H1532,2)</f>
        <v>0</v>
      </c>
      <c r="K1532" s="139" t="s">
        <v>177</v>
      </c>
      <c r="L1532" s="33"/>
      <c r="M1532" s="144" t="s">
        <v>1</v>
      </c>
      <c r="N1532" s="145" t="s">
        <v>50</v>
      </c>
      <c r="P1532" s="146">
        <f>O1532*H1532</f>
        <v>0</v>
      </c>
      <c r="Q1532" s="146">
        <v>0.16849</v>
      </c>
      <c r="R1532" s="146">
        <f>Q1532*H1532</f>
        <v>46.33475</v>
      </c>
      <c r="S1532" s="146">
        <v>0</v>
      </c>
      <c r="T1532" s="147">
        <f>S1532*H1532</f>
        <v>0</v>
      </c>
      <c r="AR1532" s="148" t="s">
        <v>178</v>
      </c>
      <c r="AT1532" s="148" t="s">
        <v>173</v>
      </c>
      <c r="AU1532" s="148" t="s">
        <v>98</v>
      </c>
      <c r="AY1532" s="17" t="s">
        <v>171</v>
      </c>
      <c r="BE1532" s="149">
        <f>IF(N1532="základní",J1532,0)</f>
        <v>0</v>
      </c>
      <c r="BF1532" s="149">
        <f>IF(N1532="snížená",J1532,0)</f>
        <v>0</v>
      </c>
      <c r="BG1532" s="149">
        <f>IF(N1532="zákl. přenesená",J1532,0)</f>
        <v>0</v>
      </c>
      <c r="BH1532" s="149">
        <f>IF(N1532="sníž. přenesená",J1532,0)</f>
        <v>0</v>
      </c>
      <c r="BI1532" s="149">
        <f>IF(N1532="nulová",J1532,0)</f>
        <v>0</v>
      </c>
      <c r="BJ1532" s="17" t="s">
        <v>92</v>
      </c>
      <c r="BK1532" s="149">
        <f>ROUND(I1532*H1532,2)</f>
        <v>0</v>
      </c>
      <c r="BL1532" s="17" t="s">
        <v>178</v>
      </c>
      <c r="BM1532" s="148" t="s">
        <v>1943</v>
      </c>
    </row>
    <row r="1533" spans="2:65" s="1" customFormat="1" ht="28.8">
      <c r="B1533" s="33"/>
      <c r="D1533" s="150" t="s">
        <v>180</v>
      </c>
      <c r="F1533" s="151" t="s">
        <v>1944</v>
      </c>
      <c r="I1533" s="152"/>
      <c r="L1533" s="33"/>
      <c r="M1533" s="153"/>
      <c r="T1533" s="57"/>
      <c r="AT1533" s="17" t="s">
        <v>180</v>
      </c>
      <c r="AU1533" s="17" t="s">
        <v>98</v>
      </c>
    </row>
    <row r="1534" spans="2:65" s="14" customFormat="1">
      <c r="B1534" s="182"/>
      <c r="D1534" s="150" t="s">
        <v>182</v>
      </c>
      <c r="E1534" s="183" t="s">
        <v>1</v>
      </c>
      <c r="F1534" s="184" t="s">
        <v>1945</v>
      </c>
      <c r="H1534" s="183" t="s">
        <v>1</v>
      </c>
      <c r="I1534" s="185"/>
      <c r="L1534" s="182"/>
      <c r="M1534" s="186"/>
      <c r="T1534" s="187"/>
      <c r="AT1534" s="183" t="s">
        <v>182</v>
      </c>
      <c r="AU1534" s="183" t="s">
        <v>98</v>
      </c>
      <c r="AV1534" s="14" t="s">
        <v>92</v>
      </c>
      <c r="AW1534" s="14" t="s">
        <v>40</v>
      </c>
      <c r="AX1534" s="14" t="s">
        <v>85</v>
      </c>
      <c r="AY1534" s="183" t="s">
        <v>171</v>
      </c>
    </row>
    <row r="1535" spans="2:65" s="12" customFormat="1">
      <c r="B1535" s="154"/>
      <c r="D1535" s="150" t="s">
        <v>182</v>
      </c>
      <c r="E1535" s="155" t="s">
        <v>1</v>
      </c>
      <c r="F1535" s="156" t="s">
        <v>1946</v>
      </c>
      <c r="H1535" s="157">
        <v>275</v>
      </c>
      <c r="I1535" s="158"/>
      <c r="L1535" s="154"/>
      <c r="M1535" s="159"/>
      <c r="T1535" s="160"/>
      <c r="AT1535" s="155" t="s">
        <v>182</v>
      </c>
      <c r="AU1535" s="155" t="s">
        <v>98</v>
      </c>
      <c r="AV1535" s="12" t="s">
        <v>98</v>
      </c>
      <c r="AW1535" s="12" t="s">
        <v>40</v>
      </c>
      <c r="AX1535" s="12" t="s">
        <v>85</v>
      </c>
      <c r="AY1535" s="155" t="s">
        <v>171</v>
      </c>
    </row>
    <row r="1536" spans="2:65" s="13" customFormat="1">
      <c r="B1536" s="172"/>
      <c r="D1536" s="150" t="s">
        <v>182</v>
      </c>
      <c r="E1536" s="173" t="s">
        <v>1</v>
      </c>
      <c r="F1536" s="174" t="s">
        <v>546</v>
      </c>
      <c r="H1536" s="175">
        <v>275</v>
      </c>
      <c r="I1536" s="176"/>
      <c r="L1536" s="172"/>
      <c r="M1536" s="177"/>
      <c r="T1536" s="178"/>
      <c r="AT1536" s="173" t="s">
        <v>182</v>
      </c>
      <c r="AU1536" s="173" t="s">
        <v>98</v>
      </c>
      <c r="AV1536" s="13" t="s">
        <v>178</v>
      </c>
      <c r="AW1536" s="13" t="s">
        <v>40</v>
      </c>
      <c r="AX1536" s="13" t="s">
        <v>92</v>
      </c>
      <c r="AY1536" s="173" t="s">
        <v>171</v>
      </c>
    </row>
    <row r="1537" spans="2:65" s="1" customFormat="1" ht="24.15" customHeight="1">
      <c r="B1537" s="33"/>
      <c r="C1537" s="137" t="s">
        <v>1947</v>
      </c>
      <c r="D1537" s="137" t="s">
        <v>173</v>
      </c>
      <c r="E1537" s="138" t="s">
        <v>1948</v>
      </c>
      <c r="F1537" s="139" t="s">
        <v>1949</v>
      </c>
      <c r="G1537" s="140" t="s">
        <v>197</v>
      </c>
      <c r="H1537" s="141">
        <v>491.7</v>
      </c>
      <c r="I1537" s="142"/>
      <c r="J1537" s="143">
        <f>ROUND(I1537*H1537,2)</f>
        <v>0</v>
      </c>
      <c r="K1537" s="139" t="s">
        <v>177</v>
      </c>
      <c r="L1537" s="33"/>
      <c r="M1537" s="144" t="s">
        <v>1</v>
      </c>
      <c r="N1537" s="145" t="s">
        <v>50</v>
      </c>
      <c r="P1537" s="146">
        <f>O1537*H1537</f>
        <v>0</v>
      </c>
      <c r="Q1537" s="146">
        <v>0</v>
      </c>
      <c r="R1537" s="146">
        <f>Q1537*H1537</f>
        <v>0</v>
      </c>
      <c r="S1537" s="146">
        <v>0</v>
      </c>
      <c r="T1537" s="147">
        <f>S1537*H1537</f>
        <v>0</v>
      </c>
      <c r="AR1537" s="148" t="s">
        <v>178</v>
      </c>
      <c r="AT1537" s="148" t="s">
        <v>173</v>
      </c>
      <c r="AU1537" s="148" t="s">
        <v>98</v>
      </c>
      <c r="AY1537" s="17" t="s">
        <v>171</v>
      </c>
      <c r="BE1537" s="149">
        <f>IF(N1537="základní",J1537,0)</f>
        <v>0</v>
      </c>
      <c r="BF1537" s="149">
        <f>IF(N1537="snížená",J1537,0)</f>
        <v>0</v>
      </c>
      <c r="BG1537" s="149">
        <f>IF(N1537="zákl. přenesená",J1537,0)</f>
        <v>0</v>
      </c>
      <c r="BH1537" s="149">
        <f>IF(N1537="sníž. přenesená",J1537,0)</f>
        <v>0</v>
      </c>
      <c r="BI1537" s="149">
        <f>IF(N1537="nulová",J1537,0)</f>
        <v>0</v>
      </c>
      <c r="BJ1537" s="17" t="s">
        <v>92</v>
      </c>
      <c r="BK1537" s="149">
        <f>ROUND(I1537*H1537,2)</f>
        <v>0</v>
      </c>
      <c r="BL1537" s="17" t="s">
        <v>178</v>
      </c>
      <c r="BM1537" s="148" t="s">
        <v>1950</v>
      </c>
    </row>
    <row r="1538" spans="2:65" s="1" customFormat="1" ht="19.2">
      <c r="B1538" s="33"/>
      <c r="D1538" s="150" t="s">
        <v>180</v>
      </c>
      <c r="F1538" s="151" t="s">
        <v>1951</v>
      </c>
      <c r="I1538" s="152"/>
      <c r="L1538" s="33"/>
      <c r="M1538" s="153"/>
      <c r="T1538" s="57"/>
      <c r="AT1538" s="17" t="s">
        <v>180</v>
      </c>
      <c r="AU1538" s="17" t="s">
        <v>98</v>
      </c>
    </row>
    <row r="1539" spans="2:65" s="12" customFormat="1">
      <c r="B1539" s="154"/>
      <c r="D1539" s="150" t="s">
        <v>182</v>
      </c>
      <c r="E1539" s="155" t="s">
        <v>1</v>
      </c>
      <c r="F1539" s="156" t="s">
        <v>1952</v>
      </c>
      <c r="H1539" s="157">
        <v>491.7</v>
      </c>
      <c r="I1539" s="158"/>
      <c r="L1539" s="154"/>
      <c r="M1539" s="159"/>
      <c r="T1539" s="160"/>
      <c r="AT1539" s="155" t="s">
        <v>182</v>
      </c>
      <c r="AU1539" s="155" t="s">
        <v>98</v>
      </c>
      <c r="AV1539" s="12" t="s">
        <v>98</v>
      </c>
      <c r="AW1539" s="12" t="s">
        <v>40</v>
      </c>
      <c r="AX1539" s="12" t="s">
        <v>85</v>
      </c>
      <c r="AY1539" s="155" t="s">
        <v>171</v>
      </c>
    </row>
    <row r="1540" spans="2:65" s="13" customFormat="1">
      <c r="B1540" s="172"/>
      <c r="D1540" s="150" t="s">
        <v>182</v>
      </c>
      <c r="E1540" s="173" t="s">
        <v>1</v>
      </c>
      <c r="F1540" s="174" t="s">
        <v>546</v>
      </c>
      <c r="H1540" s="175">
        <v>491.7</v>
      </c>
      <c r="I1540" s="176"/>
      <c r="L1540" s="172"/>
      <c r="M1540" s="177"/>
      <c r="T1540" s="178"/>
      <c r="AT1540" s="173" t="s">
        <v>182</v>
      </c>
      <c r="AU1540" s="173" t="s">
        <v>98</v>
      </c>
      <c r="AV1540" s="13" t="s">
        <v>178</v>
      </c>
      <c r="AW1540" s="13" t="s">
        <v>40</v>
      </c>
      <c r="AX1540" s="13" t="s">
        <v>92</v>
      </c>
      <c r="AY1540" s="173" t="s">
        <v>171</v>
      </c>
    </row>
    <row r="1541" spans="2:65" s="1" customFormat="1" ht="16.5" customHeight="1">
      <c r="B1541" s="33"/>
      <c r="C1541" s="137" t="s">
        <v>1953</v>
      </c>
      <c r="D1541" s="137" t="s">
        <v>173</v>
      </c>
      <c r="E1541" s="138" t="s">
        <v>1954</v>
      </c>
      <c r="F1541" s="139" t="s">
        <v>1955</v>
      </c>
      <c r="G1541" s="140" t="s">
        <v>197</v>
      </c>
      <c r="H1541" s="141">
        <v>491.7</v>
      </c>
      <c r="I1541" s="142"/>
      <c r="J1541" s="143">
        <f>ROUND(I1541*H1541,2)</f>
        <v>0</v>
      </c>
      <c r="K1541" s="139" t="s">
        <v>177</v>
      </c>
      <c r="L1541" s="33"/>
      <c r="M1541" s="144" t="s">
        <v>1</v>
      </c>
      <c r="N1541" s="145" t="s">
        <v>50</v>
      </c>
      <c r="P1541" s="146">
        <f>O1541*H1541</f>
        <v>0</v>
      </c>
      <c r="Q1541" s="146">
        <v>0</v>
      </c>
      <c r="R1541" s="146">
        <f>Q1541*H1541</f>
        <v>0</v>
      </c>
      <c r="S1541" s="146">
        <v>0</v>
      </c>
      <c r="T1541" s="147">
        <f>S1541*H1541</f>
        <v>0</v>
      </c>
      <c r="AR1541" s="148" t="s">
        <v>178</v>
      </c>
      <c r="AT1541" s="148" t="s">
        <v>173</v>
      </c>
      <c r="AU1541" s="148" t="s">
        <v>98</v>
      </c>
      <c r="AY1541" s="17" t="s">
        <v>171</v>
      </c>
      <c r="BE1541" s="149">
        <f>IF(N1541="základní",J1541,0)</f>
        <v>0</v>
      </c>
      <c r="BF1541" s="149">
        <f>IF(N1541="snížená",J1541,0)</f>
        <v>0</v>
      </c>
      <c r="BG1541" s="149">
        <f>IF(N1541="zákl. přenesená",J1541,0)</f>
        <v>0</v>
      </c>
      <c r="BH1541" s="149">
        <f>IF(N1541="sníž. přenesená",J1541,0)</f>
        <v>0</v>
      </c>
      <c r="BI1541" s="149">
        <f>IF(N1541="nulová",J1541,0)</f>
        <v>0</v>
      </c>
      <c r="BJ1541" s="17" t="s">
        <v>92</v>
      </c>
      <c r="BK1541" s="149">
        <f>ROUND(I1541*H1541,2)</f>
        <v>0</v>
      </c>
      <c r="BL1541" s="17" t="s">
        <v>178</v>
      </c>
      <c r="BM1541" s="148" t="s">
        <v>1956</v>
      </c>
    </row>
    <row r="1542" spans="2:65" s="1" customFormat="1" ht="19.2">
      <c r="B1542" s="33"/>
      <c r="D1542" s="150" t="s">
        <v>180</v>
      </c>
      <c r="F1542" s="151" t="s">
        <v>1957</v>
      </c>
      <c r="I1542" s="152"/>
      <c r="L1542" s="33"/>
      <c r="M1542" s="153"/>
      <c r="T1542" s="57"/>
      <c r="AT1542" s="17" t="s">
        <v>180</v>
      </c>
      <c r="AU1542" s="17" t="s">
        <v>98</v>
      </c>
    </row>
    <row r="1543" spans="2:65" s="12" customFormat="1">
      <c r="B1543" s="154"/>
      <c r="D1543" s="150" t="s">
        <v>182</v>
      </c>
      <c r="E1543" s="155" t="s">
        <v>1</v>
      </c>
      <c r="F1543" s="156" t="s">
        <v>1952</v>
      </c>
      <c r="H1543" s="157">
        <v>491.7</v>
      </c>
      <c r="I1543" s="158"/>
      <c r="L1543" s="154"/>
      <c r="M1543" s="159"/>
      <c r="T1543" s="160"/>
      <c r="AT1543" s="155" t="s">
        <v>182</v>
      </c>
      <c r="AU1543" s="155" t="s">
        <v>98</v>
      </c>
      <c r="AV1543" s="12" t="s">
        <v>98</v>
      </c>
      <c r="AW1543" s="12" t="s">
        <v>40</v>
      </c>
      <c r="AX1543" s="12" t="s">
        <v>85</v>
      </c>
      <c r="AY1543" s="155" t="s">
        <v>171</v>
      </c>
    </row>
    <row r="1544" spans="2:65" s="13" customFormat="1">
      <c r="B1544" s="172"/>
      <c r="D1544" s="150" t="s">
        <v>182</v>
      </c>
      <c r="E1544" s="173" t="s">
        <v>1</v>
      </c>
      <c r="F1544" s="174" t="s">
        <v>546</v>
      </c>
      <c r="H1544" s="175">
        <v>491.7</v>
      </c>
      <c r="I1544" s="176"/>
      <c r="L1544" s="172"/>
      <c r="M1544" s="177"/>
      <c r="T1544" s="178"/>
      <c r="AT1544" s="173" t="s">
        <v>182</v>
      </c>
      <c r="AU1544" s="173" t="s">
        <v>98</v>
      </c>
      <c r="AV1544" s="13" t="s">
        <v>178</v>
      </c>
      <c r="AW1544" s="13" t="s">
        <v>40</v>
      </c>
      <c r="AX1544" s="13" t="s">
        <v>92</v>
      </c>
      <c r="AY1544" s="173" t="s">
        <v>171</v>
      </c>
    </row>
    <row r="1545" spans="2:65" s="1" customFormat="1" ht="21.75" customHeight="1">
      <c r="B1545" s="33"/>
      <c r="C1545" s="137" t="s">
        <v>1958</v>
      </c>
      <c r="D1545" s="137" t="s">
        <v>173</v>
      </c>
      <c r="E1545" s="138" t="s">
        <v>1959</v>
      </c>
      <c r="F1545" s="139" t="s">
        <v>1960</v>
      </c>
      <c r="G1545" s="140" t="s">
        <v>197</v>
      </c>
      <c r="H1545" s="141">
        <v>10</v>
      </c>
      <c r="I1545" s="142"/>
      <c r="J1545" s="143">
        <f>ROUND(I1545*H1545,2)</f>
        <v>0</v>
      </c>
      <c r="K1545" s="139" t="s">
        <v>1</v>
      </c>
      <c r="L1545" s="33"/>
      <c r="M1545" s="144" t="s">
        <v>1</v>
      </c>
      <c r="N1545" s="145" t="s">
        <v>50</v>
      </c>
      <c r="P1545" s="146">
        <f>O1545*H1545</f>
        <v>0</v>
      </c>
      <c r="Q1545" s="146">
        <v>2.0000000000000002E-5</v>
      </c>
      <c r="R1545" s="146">
        <f>Q1545*H1545</f>
        <v>2.0000000000000001E-4</v>
      </c>
      <c r="S1545" s="146">
        <v>0</v>
      </c>
      <c r="T1545" s="147">
        <f>S1545*H1545</f>
        <v>0</v>
      </c>
      <c r="AR1545" s="148" t="s">
        <v>178</v>
      </c>
      <c r="AT1545" s="148" t="s">
        <v>173</v>
      </c>
      <c r="AU1545" s="148" t="s">
        <v>98</v>
      </c>
      <c r="AY1545" s="17" t="s">
        <v>171</v>
      </c>
      <c r="BE1545" s="149">
        <f>IF(N1545="základní",J1545,0)</f>
        <v>0</v>
      </c>
      <c r="BF1545" s="149">
        <f>IF(N1545="snížená",J1545,0)</f>
        <v>0</v>
      </c>
      <c r="BG1545" s="149">
        <f>IF(N1545="zákl. přenesená",J1545,0)</f>
        <v>0</v>
      </c>
      <c r="BH1545" s="149">
        <f>IF(N1545="sníž. přenesená",J1545,0)</f>
        <v>0</v>
      </c>
      <c r="BI1545" s="149">
        <f>IF(N1545="nulová",J1545,0)</f>
        <v>0</v>
      </c>
      <c r="BJ1545" s="17" t="s">
        <v>92</v>
      </c>
      <c r="BK1545" s="149">
        <f>ROUND(I1545*H1545,2)</f>
        <v>0</v>
      </c>
      <c r="BL1545" s="17" t="s">
        <v>178</v>
      </c>
      <c r="BM1545" s="148" t="s">
        <v>1961</v>
      </c>
    </row>
    <row r="1546" spans="2:65" s="1" customFormat="1" ht="19.2">
      <c r="B1546" s="33"/>
      <c r="D1546" s="150" t="s">
        <v>180</v>
      </c>
      <c r="F1546" s="151" t="s">
        <v>1962</v>
      </c>
      <c r="I1546" s="152"/>
      <c r="L1546" s="33"/>
      <c r="M1546" s="153"/>
      <c r="T1546" s="57"/>
      <c r="AT1546" s="17" t="s">
        <v>180</v>
      </c>
      <c r="AU1546" s="17" t="s">
        <v>98</v>
      </c>
    </row>
    <row r="1547" spans="2:65" s="14" customFormat="1">
      <c r="B1547" s="182"/>
      <c r="D1547" s="150" t="s">
        <v>182</v>
      </c>
      <c r="E1547" s="183" t="s">
        <v>1</v>
      </c>
      <c r="F1547" s="184" t="s">
        <v>733</v>
      </c>
      <c r="H1547" s="183" t="s">
        <v>1</v>
      </c>
      <c r="I1547" s="185"/>
      <c r="L1547" s="182"/>
      <c r="M1547" s="186"/>
      <c r="T1547" s="187"/>
      <c r="AT1547" s="183" t="s">
        <v>182</v>
      </c>
      <c r="AU1547" s="183" t="s">
        <v>98</v>
      </c>
      <c r="AV1547" s="14" t="s">
        <v>92</v>
      </c>
      <c r="AW1547" s="14" t="s">
        <v>40</v>
      </c>
      <c r="AX1547" s="14" t="s">
        <v>85</v>
      </c>
      <c r="AY1547" s="183" t="s">
        <v>171</v>
      </c>
    </row>
    <row r="1548" spans="2:65" s="12" customFormat="1">
      <c r="B1548" s="154"/>
      <c r="D1548" s="150" t="s">
        <v>182</v>
      </c>
      <c r="E1548" s="155" t="s">
        <v>1</v>
      </c>
      <c r="F1548" s="156" t="s">
        <v>1963</v>
      </c>
      <c r="H1548" s="157">
        <v>10</v>
      </c>
      <c r="I1548" s="158"/>
      <c r="L1548" s="154"/>
      <c r="M1548" s="159"/>
      <c r="T1548" s="160"/>
      <c r="AT1548" s="155" t="s">
        <v>182</v>
      </c>
      <c r="AU1548" s="155" t="s">
        <v>98</v>
      </c>
      <c r="AV1548" s="12" t="s">
        <v>98</v>
      </c>
      <c r="AW1548" s="12" t="s">
        <v>40</v>
      </c>
      <c r="AX1548" s="12" t="s">
        <v>85</v>
      </c>
      <c r="AY1548" s="155" t="s">
        <v>171</v>
      </c>
    </row>
    <row r="1549" spans="2:65" s="13" customFormat="1">
      <c r="B1549" s="172"/>
      <c r="D1549" s="150" t="s">
        <v>182</v>
      </c>
      <c r="E1549" s="173" t="s">
        <v>1</v>
      </c>
      <c r="F1549" s="174" t="s">
        <v>546</v>
      </c>
      <c r="H1549" s="175">
        <v>10</v>
      </c>
      <c r="I1549" s="176"/>
      <c r="L1549" s="172"/>
      <c r="M1549" s="177"/>
      <c r="T1549" s="178"/>
      <c r="AT1549" s="173" t="s">
        <v>182</v>
      </c>
      <c r="AU1549" s="173" t="s">
        <v>98</v>
      </c>
      <c r="AV1549" s="13" t="s">
        <v>178</v>
      </c>
      <c r="AW1549" s="13" t="s">
        <v>40</v>
      </c>
      <c r="AX1549" s="13" t="s">
        <v>92</v>
      </c>
      <c r="AY1549" s="173" t="s">
        <v>171</v>
      </c>
    </row>
    <row r="1550" spans="2:65" s="1" customFormat="1" ht="21.75" customHeight="1">
      <c r="B1550" s="33"/>
      <c r="C1550" s="137" t="s">
        <v>1964</v>
      </c>
      <c r="D1550" s="137" t="s">
        <v>173</v>
      </c>
      <c r="E1550" s="138" t="s">
        <v>532</v>
      </c>
      <c r="F1550" s="139" t="s">
        <v>533</v>
      </c>
      <c r="G1550" s="140" t="s">
        <v>197</v>
      </c>
      <c r="H1550" s="141">
        <v>275</v>
      </c>
      <c r="I1550" s="142"/>
      <c r="J1550" s="143">
        <f>ROUND(I1550*H1550,2)</f>
        <v>0</v>
      </c>
      <c r="K1550" s="139" t="s">
        <v>177</v>
      </c>
      <c r="L1550" s="33"/>
      <c r="M1550" s="144" t="s">
        <v>1</v>
      </c>
      <c r="N1550" s="145" t="s">
        <v>50</v>
      </c>
      <c r="P1550" s="146">
        <f>O1550*H1550</f>
        <v>0</v>
      </c>
      <c r="Q1550" s="146">
        <v>0</v>
      </c>
      <c r="R1550" s="146">
        <f>Q1550*H1550</f>
        <v>0</v>
      </c>
      <c r="S1550" s="146">
        <v>0</v>
      </c>
      <c r="T1550" s="147">
        <f>S1550*H1550</f>
        <v>0</v>
      </c>
      <c r="AR1550" s="148" t="s">
        <v>178</v>
      </c>
      <c r="AT1550" s="148" t="s">
        <v>173</v>
      </c>
      <c r="AU1550" s="148" t="s">
        <v>98</v>
      </c>
      <c r="AY1550" s="17" t="s">
        <v>171</v>
      </c>
      <c r="BE1550" s="149">
        <f>IF(N1550="základní",J1550,0)</f>
        <v>0</v>
      </c>
      <c r="BF1550" s="149">
        <f>IF(N1550="snížená",J1550,0)</f>
        <v>0</v>
      </c>
      <c r="BG1550" s="149">
        <f>IF(N1550="zákl. přenesená",J1550,0)</f>
        <v>0</v>
      </c>
      <c r="BH1550" s="149">
        <f>IF(N1550="sníž. přenesená",J1550,0)</f>
        <v>0</v>
      </c>
      <c r="BI1550" s="149">
        <f>IF(N1550="nulová",J1550,0)</f>
        <v>0</v>
      </c>
      <c r="BJ1550" s="17" t="s">
        <v>92</v>
      </c>
      <c r="BK1550" s="149">
        <f>ROUND(I1550*H1550,2)</f>
        <v>0</v>
      </c>
      <c r="BL1550" s="17" t="s">
        <v>178</v>
      </c>
      <c r="BM1550" s="148" t="s">
        <v>1965</v>
      </c>
    </row>
    <row r="1551" spans="2:65" s="1" customFormat="1" ht="48">
      <c r="B1551" s="33"/>
      <c r="D1551" s="150" t="s">
        <v>180</v>
      </c>
      <c r="F1551" s="151" t="s">
        <v>535</v>
      </c>
      <c r="I1551" s="152"/>
      <c r="L1551" s="33"/>
      <c r="M1551" s="153"/>
      <c r="T1551" s="57"/>
      <c r="AT1551" s="17" t="s">
        <v>180</v>
      </c>
      <c r="AU1551" s="17" t="s">
        <v>98</v>
      </c>
    </row>
    <row r="1552" spans="2:65" s="14" customFormat="1">
      <c r="B1552" s="182"/>
      <c r="D1552" s="150" t="s">
        <v>182</v>
      </c>
      <c r="E1552" s="183" t="s">
        <v>1</v>
      </c>
      <c r="F1552" s="184" t="s">
        <v>733</v>
      </c>
      <c r="H1552" s="183" t="s">
        <v>1</v>
      </c>
      <c r="I1552" s="185"/>
      <c r="L1552" s="182"/>
      <c r="M1552" s="186"/>
      <c r="T1552" s="187"/>
      <c r="AT1552" s="183" t="s">
        <v>182</v>
      </c>
      <c r="AU1552" s="183" t="s">
        <v>98</v>
      </c>
      <c r="AV1552" s="14" t="s">
        <v>92</v>
      </c>
      <c r="AW1552" s="14" t="s">
        <v>40</v>
      </c>
      <c r="AX1552" s="14" t="s">
        <v>85</v>
      </c>
      <c r="AY1552" s="183" t="s">
        <v>171</v>
      </c>
    </row>
    <row r="1553" spans="2:65" s="12" customFormat="1">
      <c r="B1553" s="154"/>
      <c r="D1553" s="150" t="s">
        <v>182</v>
      </c>
      <c r="E1553" s="155" t="s">
        <v>1</v>
      </c>
      <c r="F1553" s="156" t="s">
        <v>779</v>
      </c>
      <c r="H1553" s="157">
        <v>275</v>
      </c>
      <c r="I1553" s="158"/>
      <c r="L1553" s="154"/>
      <c r="M1553" s="159"/>
      <c r="T1553" s="160"/>
      <c r="AT1553" s="155" t="s">
        <v>182</v>
      </c>
      <c r="AU1553" s="155" t="s">
        <v>98</v>
      </c>
      <c r="AV1553" s="12" t="s">
        <v>98</v>
      </c>
      <c r="AW1553" s="12" t="s">
        <v>40</v>
      </c>
      <c r="AX1553" s="12" t="s">
        <v>85</v>
      </c>
      <c r="AY1553" s="155" t="s">
        <v>171</v>
      </c>
    </row>
    <row r="1554" spans="2:65" s="13" customFormat="1">
      <c r="B1554" s="172"/>
      <c r="D1554" s="150" t="s">
        <v>182</v>
      </c>
      <c r="E1554" s="173" t="s">
        <v>1</v>
      </c>
      <c r="F1554" s="174" t="s">
        <v>546</v>
      </c>
      <c r="H1554" s="175">
        <v>275</v>
      </c>
      <c r="I1554" s="176"/>
      <c r="L1554" s="172"/>
      <c r="M1554" s="177"/>
      <c r="T1554" s="178"/>
      <c r="AT1554" s="173" t="s">
        <v>182</v>
      </c>
      <c r="AU1554" s="173" t="s">
        <v>98</v>
      </c>
      <c r="AV1554" s="13" t="s">
        <v>178</v>
      </c>
      <c r="AW1554" s="13" t="s">
        <v>40</v>
      </c>
      <c r="AX1554" s="13" t="s">
        <v>92</v>
      </c>
      <c r="AY1554" s="173" t="s">
        <v>171</v>
      </c>
    </row>
    <row r="1555" spans="2:65" s="1" customFormat="1" ht="24.15" customHeight="1">
      <c r="B1555" s="33"/>
      <c r="C1555" s="137" t="s">
        <v>1966</v>
      </c>
      <c r="D1555" s="137" t="s">
        <v>173</v>
      </c>
      <c r="E1555" s="138" t="s">
        <v>1967</v>
      </c>
      <c r="F1555" s="139" t="s">
        <v>1968</v>
      </c>
      <c r="G1555" s="140" t="s">
        <v>176</v>
      </c>
      <c r="H1555" s="141">
        <v>170</v>
      </c>
      <c r="I1555" s="142"/>
      <c r="J1555" s="143">
        <f>ROUND(I1555*H1555,2)</f>
        <v>0</v>
      </c>
      <c r="K1555" s="139" t="s">
        <v>177</v>
      </c>
      <c r="L1555" s="33"/>
      <c r="M1555" s="144" t="s">
        <v>1</v>
      </c>
      <c r="N1555" s="145" t="s">
        <v>50</v>
      </c>
      <c r="P1555" s="146">
        <f>O1555*H1555</f>
        <v>0</v>
      </c>
      <c r="Q1555" s="146">
        <v>0</v>
      </c>
      <c r="R1555" s="146">
        <f>Q1555*H1555</f>
        <v>0</v>
      </c>
      <c r="S1555" s="146">
        <v>0</v>
      </c>
      <c r="T1555" s="147">
        <f>S1555*H1555</f>
        <v>0</v>
      </c>
      <c r="AR1555" s="148" t="s">
        <v>178</v>
      </c>
      <c r="AT1555" s="148" t="s">
        <v>173</v>
      </c>
      <c r="AU1555" s="148" t="s">
        <v>98</v>
      </c>
      <c r="AY1555" s="17" t="s">
        <v>171</v>
      </c>
      <c r="BE1555" s="149">
        <f>IF(N1555="základní",J1555,0)</f>
        <v>0</v>
      </c>
      <c r="BF1555" s="149">
        <f>IF(N1555="snížená",J1555,0)</f>
        <v>0</v>
      </c>
      <c r="BG1555" s="149">
        <f>IF(N1555="zákl. přenesená",J1555,0)</f>
        <v>0</v>
      </c>
      <c r="BH1555" s="149">
        <f>IF(N1555="sníž. přenesená",J1555,0)</f>
        <v>0</v>
      </c>
      <c r="BI1555" s="149">
        <f>IF(N1555="nulová",J1555,0)</f>
        <v>0</v>
      </c>
      <c r="BJ1555" s="17" t="s">
        <v>92</v>
      </c>
      <c r="BK1555" s="149">
        <f>ROUND(I1555*H1555,2)</f>
        <v>0</v>
      </c>
      <c r="BL1555" s="17" t="s">
        <v>178</v>
      </c>
      <c r="BM1555" s="148" t="s">
        <v>1969</v>
      </c>
    </row>
    <row r="1556" spans="2:65" s="1" customFormat="1" ht="48">
      <c r="B1556" s="33"/>
      <c r="D1556" s="150" t="s">
        <v>180</v>
      </c>
      <c r="F1556" s="151" t="s">
        <v>1970</v>
      </c>
      <c r="I1556" s="152"/>
      <c r="L1556" s="33"/>
      <c r="M1556" s="153"/>
      <c r="T1556" s="57"/>
      <c r="AT1556" s="17" t="s">
        <v>180</v>
      </c>
      <c r="AU1556" s="17" t="s">
        <v>98</v>
      </c>
    </row>
    <row r="1557" spans="2:65" s="14" customFormat="1">
      <c r="B1557" s="182"/>
      <c r="D1557" s="150" t="s">
        <v>182</v>
      </c>
      <c r="E1557" s="183" t="s">
        <v>1</v>
      </c>
      <c r="F1557" s="184" t="s">
        <v>733</v>
      </c>
      <c r="H1557" s="183" t="s">
        <v>1</v>
      </c>
      <c r="I1557" s="185"/>
      <c r="L1557" s="182"/>
      <c r="M1557" s="186"/>
      <c r="T1557" s="187"/>
      <c r="AT1557" s="183" t="s">
        <v>182</v>
      </c>
      <c r="AU1557" s="183" t="s">
        <v>98</v>
      </c>
      <c r="AV1557" s="14" t="s">
        <v>92</v>
      </c>
      <c r="AW1557" s="14" t="s">
        <v>40</v>
      </c>
      <c r="AX1557" s="14" t="s">
        <v>85</v>
      </c>
      <c r="AY1557" s="183" t="s">
        <v>171</v>
      </c>
    </row>
    <row r="1558" spans="2:65" s="12" customFormat="1">
      <c r="B1558" s="154"/>
      <c r="D1558" s="150" t="s">
        <v>182</v>
      </c>
      <c r="E1558" s="155" t="s">
        <v>1</v>
      </c>
      <c r="F1558" s="156" t="s">
        <v>750</v>
      </c>
      <c r="H1558" s="157">
        <v>170</v>
      </c>
      <c r="I1558" s="158"/>
      <c r="L1558" s="154"/>
      <c r="M1558" s="159"/>
      <c r="T1558" s="160"/>
      <c r="AT1558" s="155" t="s">
        <v>182</v>
      </c>
      <c r="AU1558" s="155" t="s">
        <v>98</v>
      </c>
      <c r="AV1558" s="12" t="s">
        <v>98</v>
      </c>
      <c r="AW1558" s="12" t="s">
        <v>40</v>
      </c>
      <c r="AX1558" s="12" t="s">
        <v>85</v>
      </c>
      <c r="AY1558" s="155" t="s">
        <v>171</v>
      </c>
    </row>
    <row r="1559" spans="2:65" s="13" customFormat="1">
      <c r="B1559" s="172"/>
      <c r="D1559" s="150" t="s">
        <v>182</v>
      </c>
      <c r="E1559" s="173" t="s">
        <v>1</v>
      </c>
      <c r="F1559" s="174" t="s">
        <v>546</v>
      </c>
      <c r="H1559" s="175">
        <v>170</v>
      </c>
      <c r="I1559" s="176"/>
      <c r="L1559" s="172"/>
      <c r="M1559" s="177"/>
      <c r="T1559" s="178"/>
      <c r="AT1559" s="173" t="s">
        <v>182</v>
      </c>
      <c r="AU1559" s="173" t="s">
        <v>98</v>
      </c>
      <c r="AV1559" s="13" t="s">
        <v>178</v>
      </c>
      <c r="AW1559" s="13" t="s">
        <v>40</v>
      </c>
      <c r="AX1559" s="13" t="s">
        <v>92</v>
      </c>
      <c r="AY1559" s="173" t="s">
        <v>171</v>
      </c>
    </row>
    <row r="1560" spans="2:65" s="1" customFormat="1" ht="24.15" customHeight="1">
      <c r="B1560" s="33"/>
      <c r="C1560" s="137" t="s">
        <v>1971</v>
      </c>
      <c r="D1560" s="137" t="s">
        <v>173</v>
      </c>
      <c r="E1560" s="138" t="s">
        <v>1972</v>
      </c>
      <c r="F1560" s="139" t="s">
        <v>1973</v>
      </c>
      <c r="G1560" s="140" t="s">
        <v>176</v>
      </c>
      <c r="H1560" s="141">
        <v>20.5</v>
      </c>
      <c r="I1560" s="142"/>
      <c r="J1560" s="143">
        <f>ROUND(I1560*H1560,2)</f>
        <v>0</v>
      </c>
      <c r="K1560" s="139" t="s">
        <v>177</v>
      </c>
      <c r="L1560" s="33"/>
      <c r="M1560" s="144" t="s">
        <v>1</v>
      </c>
      <c r="N1560" s="145" t="s">
        <v>50</v>
      </c>
      <c r="P1560" s="146">
        <f>O1560*H1560</f>
        <v>0</v>
      </c>
      <c r="Q1560" s="146">
        <v>0</v>
      </c>
      <c r="R1560" s="146">
        <f>Q1560*H1560</f>
        <v>0</v>
      </c>
      <c r="S1560" s="146">
        <v>0</v>
      </c>
      <c r="T1560" s="147">
        <f>S1560*H1560</f>
        <v>0</v>
      </c>
      <c r="AR1560" s="148" t="s">
        <v>178</v>
      </c>
      <c r="AT1560" s="148" t="s">
        <v>173</v>
      </c>
      <c r="AU1560" s="148" t="s">
        <v>98</v>
      </c>
      <c r="AY1560" s="17" t="s">
        <v>171</v>
      </c>
      <c r="BE1560" s="149">
        <f>IF(N1560="základní",J1560,0)</f>
        <v>0</v>
      </c>
      <c r="BF1560" s="149">
        <f>IF(N1560="snížená",J1560,0)</f>
        <v>0</v>
      </c>
      <c r="BG1560" s="149">
        <f>IF(N1560="zákl. přenesená",J1560,0)</f>
        <v>0</v>
      </c>
      <c r="BH1560" s="149">
        <f>IF(N1560="sníž. přenesená",J1560,0)</f>
        <v>0</v>
      </c>
      <c r="BI1560" s="149">
        <f>IF(N1560="nulová",J1560,0)</f>
        <v>0</v>
      </c>
      <c r="BJ1560" s="17" t="s">
        <v>92</v>
      </c>
      <c r="BK1560" s="149">
        <f>ROUND(I1560*H1560,2)</f>
        <v>0</v>
      </c>
      <c r="BL1560" s="17" t="s">
        <v>178</v>
      </c>
      <c r="BM1560" s="148" t="s">
        <v>1974</v>
      </c>
    </row>
    <row r="1561" spans="2:65" s="1" customFormat="1" ht="48">
      <c r="B1561" s="33"/>
      <c r="D1561" s="150" t="s">
        <v>180</v>
      </c>
      <c r="F1561" s="151" t="s">
        <v>1975</v>
      </c>
      <c r="I1561" s="152"/>
      <c r="L1561" s="33"/>
      <c r="M1561" s="153"/>
      <c r="T1561" s="57"/>
      <c r="AT1561" s="17" t="s">
        <v>180</v>
      </c>
      <c r="AU1561" s="17" t="s">
        <v>98</v>
      </c>
    </row>
    <row r="1562" spans="2:65" s="14" customFormat="1">
      <c r="B1562" s="182"/>
      <c r="D1562" s="150" t="s">
        <v>182</v>
      </c>
      <c r="E1562" s="183" t="s">
        <v>1</v>
      </c>
      <c r="F1562" s="184" t="s">
        <v>733</v>
      </c>
      <c r="H1562" s="183" t="s">
        <v>1</v>
      </c>
      <c r="I1562" s="185"/>
      <c r="L1562" s="182"/>
      <c r="M1562" s="186"/>
      <c r="T1562" s="187"/>
      <c r="AT1562" s="183" t="s">
        <v>182</v>
      </c>
      <c r="AU1562" s="183" t="s">
        <v>98</v>
      </c>
      <c r="AV1562" s="14" t="s">
        <v>92</v>
      </c>
      <c r="AW1562" s="14" t="s">
        <v>40</v>
      </c>
      <c r="AX1562" s="14" t="s">
        <v>85</v>
      </c>
      <c r="AY1562" s="183" t="s">
        <v>171</v>
      </c>
    </row>
    <row r="1563" spans="2:65" s="12" customFormat="1">
      <c r="B1563" s="154"/>
      <c r="D1563" s="150" t="s">
        <v>182</v>
      </c>
      <c r="E1563" s="155" t="s">
        <v>1</v>
      </c>
      <c r="F1563" s="156" t="s">
        <v>755</v>
      </c>
      <c r="H1563" s="157">
        <v>20.5</v>
      </c>
      <c r="I1563" s="158"/>
      <c r="L1563" s="154"/>
      <c r="M1563" s="159"/>
      <c r="T1563" s="160"/>
      <c r="AT1563" s="155" t="s">
        <v>182</v>
      </c>
      <c r="AU1563" s="155" t="s">
        <v>98</v>
      </c>
      <c r="AV1563" s="12" t="s">
        <v>98</v>
      </c>
      <c r="AW1563" s="12" t="s">
        <v>40</v>
      </c>
      <c r="AX1563" s="12" t="s">
        <v>85</v>
      </c>
      <c r="AY1563" s="155" t="s">
        <v>171</v>
      </c>
    </row>
    <row r="1564" spans="2:65" s="13" customFormat="1">
      <c r="B1564" s="172"/>
      <c r="D1564" s="150" t="s">
        <v>182</v>
      </c>
      <c r="E1564" s="173" t="s">
        <v>1</v>
      </c>
      <c r="F1564" s="174" t="s">
        <v>546</v>
      </c>
      <c r="H1564" s="175">
        <v>20.5</v>
      </c>
      <c r="I1564" s="176"/>
      <c r="L1564" s="172"/>
      <c r="M1564" s="177"/>
      <c r="T1564" s="178"/>
      <c r="AT1564" s="173" t="s">
        <v>182</v>
      </c>
      <c r="AU1564" s="173" t="s">
        <v>98</v>
      </c>
      <c r="AV1564" s="13" t="s">
        <v>178</v>
      </c>
      <c r="AW1564" s="13" t="s">
        <v>40</v>
      </c>
      <c r="AX1564" s="13" t="s">
        <v>92</v>
      </c>
      <c r="AY1564" s="173" t="s">
        <v>171</v>
      </c>
    </row>
    <row r="1565" spans="2:65" s="11" customFormat="1" ht="22.8" customHeight="1">
      <c r="B1565" s="125"/>
      <c r="D1565" s="126" t="s">
        <v>84</v>
      </c>
      <c r="E1565" s="135" t="s">
        <v>538</v>
      </c>
      <c r="F1565" s="135" t="s">
        <v>539</v>
      </c>
      <c r="I1565" s="128"/>
      <c r="J1565" s="136">
        <f>BK1565</f>
        <v>0</v>
      </c>
      <c r="L1565" s="125"/>
      <c r="M1565" s="130"/>
      <c r="P1565" s="131">
        <f>SUM(P1566:P1624)</f>
        <v>0</v>
      </c>
      <c r="R1565" s="131">
        <f>SUM(R1566:R1624)</f>
        <v>0</v>
      </c>
      <c r="T1565" s="132">
        <f>SUM(T1566:T1624)</f>
        <v>0</v>
      </c>
      <c r="AR1565" s="126" t="s">
        <v>92</v>
      </c>
      <c r="AT1565" s="133" t="s">
        <v>84</v>
      </c>
      <c r="AU1565" s="133" t="s">
        <v>92</v>
      </c>
      <c r="AY1565" s="126" t="s">
        <v>171</v>
      </c>
      <c r="BK1565" s="134">
        <f>SUM(BK1566:BK1624)</f>
        <v>0</v>
      </c>
    </row>
    <row r="1566" spans="2:65" s="1" customFormat="1" ht="49.05" customHeight="1">
      <c r="B1566" s="33"/>
      <c r="C1566" s="137" t="s">
        <v>1976</v>
      </c>
      <c r="D1566" s="137" t="s">
        <v>173</v>
      </c>
      <c r="E1566" s="138" t="s">
        <v>1977</v>
      </c>
      <c r="F1566" s="139" t="s">
        <v>1978</v>
      </c>
      <c r="G1566" s="140" t="s">
        <v>253</v>
      </c>
      <c r="H1566" s="141">
        <v>24.44</v>
      </c>
      <c r="I1566" s="142"/>
      <c r="J1566" s="143">
        <f>ROUND(I1566*H1566,2)</f>
        <v>0</v>
      </c>
      <c r="K1566" s="139" t="s">
        <v>177</v>
      </c>
      <c r="L1566" s="33"/>
      <c r="M1566" s="144" t="s">
        <v>1</v>
      </c>
      <c r="N1566" s="145" t="s">
        <v>50</v>
      </c>
      <c r="P1566" s="146">
        <f>O1566*H1566</f>
        <v>0</v>
      </c>
      <c r="Q1566" s="146">
        <v>0</v>
      </c>
      <c r="R1566" s="146">
        <f>Q1566*H1566</f>
        <v>0</v>
      </c>
      <c r="S1566" s="146">
        <v>0</v>
      </c>
      <c r="T1566" s="147">
        <f>S1566*H1566</f>
        <v>0</v>
      </c>
      <c r="AR1566" s="148" t="s">
        <v>178</v>
      </c>
      <c r="AT1566" s="148" t="s">
        <v>173</v>
      </c>
      <c r="AU1566" s="148" t="s">
        <v>98</v>
      </c>
      <c r="AY1566" s="17" t="s">
        <v>171</v>
      </c>
      <c r="BE1566" s="149">
        <f>IF(N1566="základní",J1566,0)</f>
        <v>0</v>
      </c>
      <c r="BF1566" s="149">
        <f>IF(N1566="snížená",J1566,0)</f>
        <v>0</v>
      </c>
      <c r="BG1566" s="149">
        <f>IF(N1566="zákl. přenesená",J1566,0)</f>
        <v>0</v>
      </c>
      <c r="BH1566" s="149">
        <f>IF(N1566="sníž. přenesená",J1566,0)</f>
        <v>0</v>
      </c>
      <c r="BI1566" s="149">
        <f>IF(N1566="nulová",J1566,0)</f>
        <v>0</v>
      </c>
      <c r="BJ1566" s="17" t="s">
        <v>92</v>
      </c>
      <c r="BK1566" s="149">
        <f>ROUND(I1566*H1566,2)</f>
        <v>0</v>
      </c>
      <c r="BL1566" s="17" t="s">
        <v>178</v>
      </c>
      <c r="BM1566" s="148" t="s">
        <v>1979</v>
      </c>
    </row>
    <row r="1567" spans="2:65" s="1" customFormat="1" ht="38.4">
      <c r="B1567" s="33"/>
      <c r="D1567" s="150" t="s">
        <v>180</v>
      </c>
      <c r="F1567" s="151" t="s">
        <v>1980</v>
      </c>
      <c r="I1567" s="152"/>
      <c r="L1567" s="33"/>
      <c r="M1567" s="153"/>
      <c r="T1567" s="57"/>
      <c r="AT1567" s="17" t="s">
        <v>180</v>
      </c>
      <c r="AU1567" s="17" t="s">
        <v>98</v>
      </c>
    </row>
    <row r="1568" spans="2:65" s="12" customFormat="1">
      <c r="B1568" s="154"/>
      <c r="D1568" s="150" t="s">
        <v>182</v>
      </c>
      <c r="E1568" s="155" t="s">
        <v>1</v>
      </c>
      <c r="F1568" s="156" t="s">
        <v>1981</v>
      </c>
      <c r="H1568" s="157">
        <v>24.44</v>
      </c>
      <c r="I1568" s="158"/>
      <c r="L1568" s="154"/>
      <c r="M1568" s="159"/>
      <c r="T1568" s="160"/>
      <c r="AT1568" s="155" t="s">
        <v>182</v>
      </c>
      <c r="AU1568" s="155" t="s">
        <v>98</v>
      </c>
      <c r="AV1568" s="12" t="s">
        <v>98</v>
      </c>
      <c r="AW1568" s="12" t="s">
        <v>40</v>
      </c>
      <c r="AX1568" s="12" t="s">
        <v>85</v>
      </c>
      <c r="AY1568" s="155" t="s">
        <v>171</v>
      </c>
    </row>
    <row r="1569" spans="2:65" s="13" customFormat="1">
      <c r="B1569" s="172"/>
      <c r="D1569" s="150" t="s">
        <v>182</v>
      </c>
      <c r="E1569" s="173" t="s">
        <v>1</v>
      </c>
      <c r="F1569" s="174" t="s">
        <v>546</v>
      </c>
      <c r="H1569" s="175">
        <v>24.44</v>
      </c>
      <c r="I1569" s="176"/>
      <c r="L1569" s="172"/>
      <c r="M1569" s="177"/>
      <c r="T1569" s="178"/>
      <c r="AT1569" s="173" t="s">
        <v>182</v>
      </c>
      <c r="AU1569" s="173" t="s">
        <v>98</v>
      </c>
      <c r="AV1569" s="13" t="s">
        <v>178</v>
      </c>
      <c r="AW1569" s="13" t="s">
        <v>40</v>
      </c>
      <c r="AX1569" s="13" t="s">
        <v>92</v>
      </c>
      <c r="AY1569" s="173" t="s">
        <v>171</v>
      </c>
    </row>
    <row r="1570" spans="2:65" s="1" customFormat="1" ht="21.75" customHeight="1">
      <c r="B1570" s="33"/>
      <c r="C1570" s="137" t="s">
        <v>1982</v>
      </c>
      <c r="D1570" s="137" t="s">
        <v>173</v>
      </c>
      <c r="E1570" s="138" t="s">
        <v>541</v>
      </c>
      <c r="F1570" s="139" t="s">
        <v>542</v>
      </c>
      <c r="G1570" s="140" t="s">
        <v>253</v>
      </c>
      <c r="H1570" s="141">
        <v>497.21600000000001</v>
      </c>
      <c r="I1570" s="142"/>
      <c r="J1570" s="143">
        <f>ROUND(I1570*H1570,2)</f>
        <v>0</v>
      </c>
      <c r="K1570" s="139" t="s">
        <v>177</v>
      </c>
      <c r="L1570" s="33"/>
      <c r="M1570" s="144" t="s">
        <v>1</v>
      </c>
      <c r="N1570" s="145" t="s">
        <v>50</v>
      </c>
      <c r="P1570" s="146">
        <f>O1570*H1570</f>
        <v>0</v>
      </c>
      <c r="Q1570" s="146">
        <v>0</v>
      </c>
      <c r="R1570" s="146">
        <f>Q1570*H1570</f>
        <v>0</v>
      </c>
      <c r="S1570" s="146">
        <v>0</v>
      </c>
      <c r="T1570" s="147">
        <f>S1570*H1570</f>
        <v>0</v>
      </c>
      <c r="AR1570" s="148" t="s">
        <v>178</v>
      </c>
      <c r="AT1570" s="148" t="s">
        <v>173</v>
      </c>
      <c r="AU1570" s="148" t="s">
        <v>98</v>
      </c>
      <c r="AY1570" s="17" t="s">
        <v>171</v>
      </c>
      <c r="BE1570" s="149">
        <f>IF(N1570="základní",J1570,0)</f>
        <v>0</v>
      </c>
      <c r="BF1570" s="149">
        <f>IF(N1570="snížená",J1570,0)</f>
        <v>0</v>
      </c>
      <c r="BG1570" s="149">
        <f>IF(N1570="zákl. přenesená",J1570,0)</f>
        <v>0</v>
      </c>
      <c r="BH1570" s="149">
        <f>IF(N1570="sníž. přenesená",J1570,0)</f>
        <v>0</v>
      </c>
      <c r="BI1570" s="149">
        <f>IF(N1570="nulová",J1570,0)</f>
        <v>0</v>
      </c>
      <c r="BJ1570" s="17" t="s">
        <v>92</v>
      </c>
      <c r="BK1570" s="149">
        <f>ROUND(I1570*H1570,2)</f>
        <v>0</v>
      </c>
      <c r="BL1570" s="17" t="s">
        <v>178</v>
      </c>
      <c r="BM1570" s="148" t="s">
        <v>1983</v>
      </c>
    </row>
    <row r="1571" spans="2:65" s="1" customFormat="1" ht="28.8">
      <c r="B1571" s="33"/>
      <c r="D1571" s="150" t="s">
        <v>180</v>
      </c>
      <c r="F1571" s="151" t="s">
        <v>544</v>
      </c>
      <c r="I1571" s="152"/>
      <c r="L1571" s="33"/>
      <c r="M1571" s="153"/>
      <c r="T1571" s="57"/>
      <c r="AT1571" s="17" t="s">
        <v>180</v>
      </c>
      <c r="AU1571" s="17" t="s">
        <v>98</v>
      </c>
    </row>
    <row r="1572" spans="2:65" s="12" customFormat="1">
      <c r="B1572" s="154"/>
      <c r="D1572" s="150" t="s">
        <v>182</v>
      </c>
      <c r="E1572" s="155" t="s">
        <v>1</v>
      </c>
      <c r="F1572" s="156" t="s">
        <v>1984</v>
      </c>
      <c r="H1572" s="157">
        <v>497.21600000000001</v>
      </c>
      <c r="I1572" s="158"/>
      <c r="L1572" s="154"/>
      <c r="M1572" s="159"/>
      <c r="T1572" s="160"/>
      <c r="AT1572" s="155" t="s">
        <v>182</v>
      </c>
      <c r="AU1572" s="155" t="s">
        <v>98</v>
      </c>
      <c r="AV1572" s="12" t="s">
        <v>98</v>
      </c>
      <c r="AW1572" s="12" t="s">
        <v>40</v>
      </c>
      <c r="AX1572" s="12" t="s">
        <v>85</v>
      </c>
      <c r="AY1572" s="155" t="s">
        <v>171</v>
      </c>
    </row>
    <row r="1573" spans="2:65" s="13" customFormat="1">
      <c r="B1573" s="172"/>
      <c r="D1573" s="150" t="s">
        <v>182</v>
      </c>
      <c r="E1573" s="173" t="s">
        <v>1</v>
      </c>
      <c r="F1573" s="174" t="s">
        <v>546</v>
      </c>
      <c r="H1573" s="175">
        <v>497.21600000000001</v>
      </c>
      <c r="I1573" s="176"/>
      <c r="L1573" s="172"/>
      <c r="M1573" s="177"/>
      <c r="T1573" s="178"/>
      <c r="AT1573" s="173" t="s">
        <v>182</v>
      </c>
      <c r="AU1573" s="173" t="s">
        <v>98</v>
      </c>
      <c r="AV1573" s="13" t="s">
        <v>178</v>
      </c>
      <c r="AW1573" s="13" t="s">
        <v>40</v>
      </c>
      <c r="AX1573" s="13" t="s">
        <v>92</v>
      </c>
      <c r="AY1573" s="173" t="s">
        <v>171</v>
      </c>
    </row>
    <row r="1574" spans="2:65" s="1" customFormat="1" ht="24.15" customHeight="1">
      <c r="B1574" s="33"/>
      <c r="C1574" s="137" t="s">
        <v>1985</v>
      </c>
      <c r="D1574" s="137" t="s">
        <v>173</v>
      </c>
      <c r="E1574" s="138" t="s">
        <v>548</v>
      </c>
      <c r="F1574" s="139" t="s">
        <v>549</v>
      </c>
      <c r="G1574" s="140" t="s">
        <v>253</v>
      </c>
      <c r="H1574" s="141">
        <v>11933.183999999999</v>
      </c>
      <c r="I1574" s="142"/>
      <c r="J1574" s="143">
        <f>ROUND(I1574*H1574,2)</f>
        <v>0</v>
      </c>
      <c r="K1574" s="139" t="s">
        <v>177</v>
      </c>
      <c r="L1574" s="33"/>
      <c r="M1574" s="144" t="s">
        <v>1</v>
      </c>
      <c r="N1574" s="145" t="s">
        <v>50</v>
      </c>
      <c r="P1574" s="146">
        <f>O1574*H1574</f>
        <v>0</v>
      </c>
      <c r="Q1574" s="146">
        <v>0</v>
      </c>
      <c r="R1574" s="146">
        <f>Q1574*H1574</f>
        <v>0</v>
      </c>
      <c r="S1574" s="146">
        <v>0</v>
      </c>
      <c r="T1574" s="147">
        <f>S1574*H1574</f>
        <v>0</v>
      </c>
      <c r="AR1574" s="148" t="s">
        <v>178</v>
      </c>
      <c r="AT1574" s="148" t="s">
        <v>173</v>
      </c>
      <c r="AU1574" s="148" t="s">
        <v>98</v>
      </c>
      <c r="AY1574" s="17" t="s">
        <v>171</v>
      </c>
      <c r="BE1574" s="149">
        <f>IF(N1574="základní",J1574,0)</f>
        <v>0</v>
      </c>
      <c r="BF1574" s="149">
        <f>IF(N1574="snížená",J1574,0)</f>
        <v>0</v>
      </c>
      <c r="BG1574" s="149">
        <f>IF(N1574="zákl. přenesená",J1574,0)</f>
        <v>0</v>
      </c>
      <c r="BH1574" s="149">
        <f>IF(N1574="sníž. přenesená",J1574,0)</f>
        <v>0</v>
      </c>
      <c r="BI1574" s="149">
        <f>IF(N1574="nulová",J1574,0)</f>
        <v>0</v>
      </c>
      <c r="BJ1574" s="17" t="s">
        <v>92</v>
      </c>
      <c r="BK1574" s="149">
        <f>ROUND(I1574*H1574,2)</f>
        <v>0</v>
      </c>
      <c r="BL1574" s="17" t="s">
        <v>178</v>
      </c>
      <c r="BM1574" s="148" t="s">
        <v>1986</v>
      </c>
    </row>
    <row r="1575" spans="2:65" s="1" customFormat="1" ht="28.8">
      <c r="B1575" s="33"/>
      <c r="D1575" s="150" t="s">
        <v>180</v>
      </c>
      <c r="F1575" s="151" t="s">
        <v>551</v>
      </c>
      <c r="I1575" s="152"/>
      <c r="L1575" s="33"/>
      <c r="M1575" s="153"/>
      <c r="T1575" s="57"/>
      <c r="AT1575" s="17" t="s">
        <v>180</v>
      </c>
      <c r="AU1575" s="17" t="s">
        <v>98</v>
      </c>
    </row>
    <row r="1576" spans="2:65" s="12" customFormat="1">
      <c r="B1576" s="154"/>
      <c r="D1576" s="150" t="s">
        <v>182</v>
      </c>
      <c r="E1576" s="155" t="s">
        <v>1</v>
      </c>
      <c r="F1576" s="156" t="s">
        <v>1987</v>
      </c>
      <c r="H1576" s="157">
        <v>11933.183999999999</v>
      </c>
      <c r="I1576" s="158"/>
      <c r="L1576" s="154"/>
      <c r="M1576" s="159"/>
      <c r="T1576" s="160"/>
      <c r="AT1576" s="155" t="s">
        <v>182</v>
      </c>
      <c r="AU1576" s="155" t="s">
        <v>98</v>
      </c>
      <c r="AV1576" s="12" t="s">
        <v>98</v>
      </c>
      <c r="AW1576" s="12" t="s">
        <v>40</v>
      </c>
      <c r="AX1576" s="12" t="s">
        <v>85</v>
      </c>
      <c r="AY1576" s="155" t="s">
        <v>171</v>
      </c>
    </row>
    <row r="1577" spans="2:65" s="13" customFormat="1">
      <c r="B1577" s="172"/>
      <c r="D1577" s="150" t="s">
        <v>182</v>
      </c>
      <c r="E1577" s="173" t="s">
        <v>1</v>
      </c>
      <c r="F1577" s="174" t="s">
        <v>546</v>
      </c>
      <c r="H1577" s="175">
        <v>11933.183999999999</v>
      </c>
      <c r="I1577" s="176"/>
      <c r="L1577" s="172"/>
      <c r="M1577" s="177"/>
      <c r="T1577" s="178"/>
      <c r="AT1577" s="173" t="s">
        <v>182</v>
      </c>
      <c r="AU1577" s="173" t="s">
        <v>98</v>
      </c>
      <c r="AV1577" s="13" t="s">
        <v>178</v>
      </c>
      <c r="AW1577" s="13" t="s">
        <v>40</v>
      </c>
      <c r="AX1577" s="13" t="s">
        <v>92</v>
      </c>
      <c r="AY1577" s="173" t="s">
        <v>171</v>
      </c>
    </row>
    <row r="1578" spans="2:65" s="1" customFormat="1" ht="21.75" customHeight="1">
      <c r="B1578" s="33"/>
      <c r="C1578" s="137" t="s">
        <v>1988</v>
      </c>
      <c r="D1578" s="137" t="s">
        <v>173</v>
      </c>
      <c r="E1578" s="138" t="s">
        <v>1989</v>
      </c>
      <c r="F1578" s="139" t="s">
        <v>1990</v>
      </c>
      <c r="G1578" s="140" t="s">
        <v>253</v>
      </c>
      <c r="H1578" s="141">
        <v>46.51</v>
      </c>
      <c r="I1578" s="142"/>
      <c r="J1578" s="143">
        <f>ROUND(I1578*H1578,2)</f>
        <v>0</v>
      </c>
      <c r="K1578" s="139" t="s">
        <v>177</v>
      </c>
      <c r="L1578" s="33"/>
      <c r="M1578" s="144" t="s">
        <v>1</v>
      </c>
      <c r="N1578" s="145" t="s">
        <v>50</v>
      </c>
      <c r="P1578" s="146">
        <f>O1578*H1578</f>
        <v>0</v>
      </c>
      <c r="Q1578" s="146">
        <v>0</v>
      </c>
      <c r="R1578" s="146">
        <f>Q1578*H1578</f>
        <v>0</v>
      </c>
      <c r="S1578" s="146">
        <v>0</v>
      </c>
      <c r="T1578" s="147">
        <f>S1578*H1578</f>
        <v>0</v>
      </c>
      <c r="AR1578" s="148" t="s">
        <v>178</v>
      </c>
      <c r="AT1578" s="148" t="s">
        <v>173</v>
      </c>
      <c r="AU1578" s="148" t="s">
        <v>98</v>
      </c>
      <c r="AY1578" s="17" t="s">
        <v>171</v>
      </c>
      <c r="BE1578" s="149">
        <f>IF(N1578="základní",J1578,0)</f>
        <v>0</v>
      </c>
      <c r="BF1578" s="149">
        <f>IF(N1578="snížená",J1578,0)</f>
        <v>0</v>
      </c>
      <c r="BG1578" s="149">
        <f>IF(N1578="zákl. přenesená",J1578,0)</f>
        <v>0</v>
      </c>
      <c r="BH1578" s="149">
        <f>IF(N1578="sníž. přenesená",J1578,0)</f>
        <v>0</v>
      </c>
      <c r="BI1578" s="149">
        <f>IF(N1578="nulová",J1578,0)</f>
        <v>0</v>
      </c>
      <c r="BJ1578" s="17" t="s">
        <v>92</v>
      </c>
      <c r="BK1578" s="149">
        <f>ROUND(I1578*H1578,2)</f>
        <v>0</v>
      </c>
      <c r="BL1578" s="17" t="s">
        <v>178</v>
      </c>
      <c r="BM1578" s="148" t="s">
        <v>1991</v>
      </c>
    </row>
    <row r="1579" spans="2:65" s="1" customFormat="1" ht="28.8">
      <c r="B1579" s="33"/>
      <c r="D1579" s="150" t="s">
        <v>180</v>
      </c>
      <c r="F1579" s="151" t="s">
        <v>1992</v>
      </c>
      <c r="I1579" s="152"/>
      <c r="L1579" s="33"/>
      <c r="M1579" s="153"/>
      <c r="T1579" s="57"/>
      <c r="AT1579" s="17" t="s">
        <v>180</v>
      </c>
      <c r="AU1579" s="17" t="s">
        <v>98</v>
      </c>
    </row>
    <row r="1580" spans="2:65" s="14" customFormat="1">
      <c r="B1580" s="182"/>
      <c r="D1580" s="150" t="s">
        <v>182</v>
      </c>
      <c r="E1580" s="183" t="s">
        <v>1</v>
      </c>
      <c r="F1580" s="184" t="s">
        <v>733</v>
      </c>
      <c r="H1580" s="183" t="s">
        <v>1</v>
      </c>
      <c r="I1580" s="185"/>
      <c r="L1580" s="182"/>
      <c r="M1580" s="186"/>
      <c r="T1580" s="187"/>
      <c r="AT1580" s="183" t="s">
        <v>182</v>
      </c>
      <c r="AU1580" s="183" t="s">
        <v>98</v>
      </c>
      <c r="AV1580" s="14" t="s">
        <v>92</v>
      </c>
      <c r="AW1580" s="14" t="s">
        <v>40</v>
      </c>
      <c r="AX1580" s="14" t="s">
        <v>85</v>
      </c>
      <c r="AY1580" s="183" t="s">
        <v>171</v>
      </c>
    </row>
    <row r="1581" spans="2:65" s="12" customFormat="1">
      <c r="B1581" s="154"/>
      <c r="D1581" s="150" t="s">
        <v>182</v>
      </c>
      <c r="E1581" s="155" t="s">
        <v>1</v>
      </c>
      <c r="F1581" s="156" t="s">
        <v>1993</v>
      </c>
      <c r="H1581" s="157">
        <v>39.950000000000003</v>
      </c>
      <c r="I1581" s="158"/>
      <c r="L1581" s="154"/>
      <c r="M1581" s="159"/>
      <c r="T1581" s="160"/>
      <c r="AT1581" s="155" t="s">
        <v>182</v>
      </c>
      <c r="AU1581" s="155" t="s">
        <v>98</v>
      </c>
      <c r="AV1581" s="12" t="s">
        <v>98</v>
      </c>
      <c r="AW1581" s="12" t="s">
        <v>40</v>
      </c>
      <c r="AX1581" s="12" t="s">
        <v>85</v>
      </c>
      <c r="AY1581" s="155" t="s">
        <v>171</v>
      </c>
    </row>
    <row r="1582" spans="2:65" s="12" customFormat="1">
      <c r="B1582" s="154"/>
      <c r="D1582" s="150" t="s">
        <v>182</v>
      </c>
      <c r="E1582" s="155" t="s">
        <v>1</v>
      </c>
      <c r="F1582" s="156" t="s">
        <v>1994</v>
      </c>
      <c r="H1582" s="157">
        <v>6.56</v>
      </c>
      <c r="I1582" s="158"/>
      <c r="L1582" s="154"/>
      <c r="M1582" s="159"/>
      <c r="T1582" s="160"/>
      <c r="AT1582" s="155" t="s">
        <v>182</v>
      </c>
      <c r="AU1582" s="155" t="s">
        <v>98</v>
      </c>
      <c r="AV1582" s="12" t="s">
        <v>98</v>
      </c>
      <c r="AW1582" s="12" t="s">
        <v>40</v>
      </c>
      <c r="AX1582" s="12" t="s">
        <v>85</v>
      </c>
      <c r="AY1582" s="155" t="s">
        <v>171</v>
      </c>
    </row>
    <row r="1583" spans="2:65" s="13" customFormat="1">
      <c r="B1583" s="172"/>
      <c r="D1583" s="150" t="s">
        <v>182</v>
      </c>
      <c r="E1583" s="173" t="s">
        <v>1</v>
      </c>
      <c r="F1583" s="174" t="s">
        <v>546</v>
      </c>
      <c r="H1583" s="175">
        <v>46.510000000000005</v>
      </c>
      <c r="I1583" s="176"/>
      <c r="L1583" s="172"/>
      <c r="M1583" s="177"/>
      <c r="T1583" s="178"/>
      <c r="AT1583" s="173" t="s">
        <v>182</v>
      </c>
      <c r="AU1583" s="173" t="s">
        <v>98</v>
      </c>
      <c r="AV1583" s="13" t="s">
        <v>178</v>
      </c>
      <c r="AW1583" s="13" t="s">
        <v>40</v>
      </c>
      <c r="AX1583" s="13" t="s">
        <v>92</v>
      </c>
      <c r="AY1583" s="173" t="s">
        <v>171</v>
      </c>
    </row>
    <row r="1584" spans="2:65" s="1" customFormat="1" ht="24.15" customHeight="1">
      <c r="B1584" s="33"/>
      <c r="C1584" s="137" t="s">
        <v>1995</v>
      </c>
      <c r="D1584" s="137" t="s">
        <v>173</v>
      </c>
      <c r="E1584" s="138" t="s">
        <v>1996</v>
      </c>
      <c r="F1584" s="139" t="s">
        <v>1997</v>
      </c>
      <c r="G1584" s="140" t="s">
        <v>253</v>
      </c>
      <c r="H1584" s="141">
        <v>46.51</v>
      </c>
      <c r="I1584" s="142"/>
      <c r="J1584" s="143">
        <f>ROUND(I1584*H1584,2)</f>
        <v>0</v>
      </c>
      <c r="K1584" s="139" t="s">
        <v>177</v>
      </c>
      <c r="L1584" s="33"/>
      <c r="M1584" s="144" t="s">
        <v>1</v>
      </c>
      <c r="N1584" s="145" t="s">
        <v>50</v>
      </c>
      <c r="P1584" s="146">
        <f>O1584*H1584</f>
        <v>0</v>
      </c>
      <c r="Q1584" s="146">
        <v>0</v>
      </c>
      <c r="R1584" s="146">
        <f>Q1584*H1584</f>
        <v>0</v>
      </c>
      <c r="S1584" s="146">
        <v>0</v>
      </c>
      <c r="T1584" s="147">
        <f>S1584*H1584</f>
        <v>0</v>
      </c>
      <c r="AR1584" s="148" t="s">
        <v>178</v>
      </c>
      <c r="AT1584" s="148" t="s">
        <v>173</v>
      </c>
      <c r="AU1584" s="148" t="s">
        <v>98</v>
      </c>
      <c r="AY1584" s="17" t="s">
        <v>171</v>
      </c>
      <c r="BE1584" s="149">
        <f>IF(N1584="základní",J1584,0)</f>
        <v>0</v>
      </c>
      <c r="BF1584" s="149">
        <f>IF(N1584="snížená",J1584,0)</f>
        <v>0</v>
      </c>
      <c r="BG1584" s="149">
        <f>IF(N1584="zákl. přenesená",J1584,0)</f>
        <v>0</v>
      </c>
      <c r="BH1584" s="149">
        <f>IF(N1584="sníž. přenesená",J1584,0)</f>
        <v>0</v>
      </c>
      <c r="BI1584" s="149">
        <f>IF(N1584="nulová",J1584,0)</f>
        <v>0</v>
      </c>
      <c r="BJ1584" s="17" t="s">
        <v>92</v>
      </c>
      <c r="BK1584" s="149">
        <f>ROUND(I1584*H1584,2)</f>
        <v>0</v>
      </c>
      <c r="BL1584" s="17" t="s">
        <v>178</v>
      </c>
      <c r="BM1584" s="148" t="s">
        <v>1998</v>
      </c>
    </row>
    <row r="1585" spans="2:65" s="1" customFormat="1" ht="28.8">
      <c r="B1585" s="33"/>
      <c r="D1585" s="150" t="s">
        <v>180</v>
      </c>
      <c r="F1585" s="151" t="s">
        <v>551</v>
      </c>
      <c r="I1585" s="152"/>
      <c r="L1585" s="33"/>
      <c r="M1585" s="153"/>
      <c r="T1585" s="57"/>
      <c r="AT1585" s="17" t="s">
        <v>180</v>
      </c>
      <c r="AU1585" s="17" t="s">
        <v>98</v>
      </c>
    </row>
    <row r="1586" spans="2:65" s="14" customFormat="1">
      <c r="B1586" s="182"/>
      <c r="D1586" s="150" t="s">
        <v>182</v>
      </c>
      <c r="E1586" s="183" t="s">
        <v>1</v>
      </c>
      <c r="F1586" s="184" t="s">
        <v>733</v>
      </c>
      <c r="H1586" s="183" t="s">
        <v>1</v>
      </c>
      <c r="I1586" s="185"/>
      <c r="L1586" s="182"/>
      <c r="M1586" s="186"/>
      <c r="T1586" s="187"/>
      <c r="AT1586" s="183" t="s">
        <v>182</v>
      </c>
      <c r="AU1586" s="183" t="s">
        <v>98</v>
      </c>
      <c r="AV1586" s="14" t="s">
        <v>92</v>
      </c>
      <c r="AW1586" s="14" t="s">
        <v>40</v>
      </c>
      <c r="AX1586" s="14" t="s">
        <v>85</v>
      </c>
      <c r="AY1586" s="183" t="s">
        <v>171</v>
      </c>
    </row>
    <row r="1587" spans="2:65" s="12" customFormat="1">
      <c r="B1587" s="154"/>
      <c r="D1587" s="150" t="s">
        <v>182</v>
      </c>
      <c r="E1587" s="155" t="s">
        <v>1</v>
      </c>
      <c r="F1587" s="156" t="s">
        <v>1993</v>
      </c>
      <c r="H1587" s="157">
        <v>39.950000000000003</v>
      </c>
      <c r="I1587" s="158"/>
      <c r="L1587" s="154"/>
      <c r="M1587" s="159"/>
      <c r="T1587" s="160"/>
      <c r="AT1587" s="155" t="s">
        <v>182</v>
      </c>
      <c r="AU1587" s="155" t="s">
        <v>98</v>
      </c>
      <c r="AV1587" s="12" t="s">
        <v>98</v>
      </c>
      <c r="AW1587" s="12" t="s">
        <v>40</v>
      </c>
      <c r="AX1587" s="12" t="s">
        <v>85</v>
      </c>
      <c r="AY1587" s="155" t="s">
        <v>171</v>
      </c>
    </row>
    <row r="1588" spans="2:65" s="12" customFormat="1">
      <c r="B1588" s="154"/>
      <c r="D1588" s="150" t="s">
        <v>182</v>
      </c>
      <c r="E1588" s="155" t="s">
        <v>1</v>
      </c>
      <c r="F1588" s="156" t="s">
        <v>1994</v>
      </c>
      <c r="H1588" s="157">
        <v>6.56</v>
      </c>
      <c r="I1588" s="158"/>
      <c r="L1588" s="154"/>
      <c r="M1588" s="159"/>
      <c r="T1588" s="160"/>
      <c r="AT1588" s="155" t="s">
        <v>182</v>
      </c>
      <c r="AU1588" s="155" t="s">
        <v>98</v>
      </c>
      <c r="AV1588" s="12" t="s">
        <v>98</v>
      </c>
      <c r="AW1588" s="12" t="s">
        <v>40</v>
      </c>
      <c r="AX1588" s="12" t="s">
        <v>85</v>
      </c>
      <c r="AY1588" s="155" t="s">
        <v>171</v>
      </c>
    </row>
    <row r="1589" spans="2:65" s="13" customFormat="1">
      <c r="B1589" s="172"/>
      <c r="D1589" s="150" t="s">
        <v>182</v>
      </c>
      <c r="E1589" s="173" t="s">
        <v>1</v>
      </c>
      <c r="F1589" s="174" t="s">
        <v>546</v>
      </c>
      <c r="H1589" s="175">
        <v>46.510000000000005</v>
      </c>
      <c r="I1589" s="176"/>
      <c r="L1589" s="172"/>
      <c r="M1589" s="177"/>
      <c r="T1589" s="178"/>
      <c r="AT1589" s="173" t="s">
        <v>182</v>
      </c>
      <c r="AU1589" s="173" t="s">
        <v>98</v>
      </c>
      <c r="AV1589" s="13" t="s">
        <v>178</v>
      </c>
      <c r="AW1589" s="13" t="s">
        <v>40</v>
      </c>
      <c r="AX1589" s="13" t="s">
        <v>92</v>
      </c>
      <c r="AY1589" s="173" t="s">
        <v>171</v>
      </c>
    </row>
    <row r="1590" spans="2:65" s="1" customFormat="1" ht="24.15" customHeight="1">
      <c r="B1590" s="33"/>
      <c r="C1590" s="137" t="s">
        <v>1999</v>
      </c>
      <c r="D1590" s="137" t="s">
        <v>173</v>
      </c>
      <c r="E1590" s="138" t="s">
        <v>554</v>
      </c>
      <c r="F1590" s="139" t="s">
        <v>555</v>
      </c>
      <c r="G1590" s="140" t="s">
        <v>253</v>
      </c>
      <c r="H1590" s="141">
        <v>497.21600000000001</v>
      </c>
      <c r="I1590" s="142"/>
      <c r="J1590" s="143">
        <f>ROUND(I1590*H1590,2)</f>
        <v>0</v>
      </c>
      <c r="K1590" s="139" t="s">
        <v>177</v>
      </c>
      <c r="L1590" s="33"/>
      <c r="M1590" s="144" t="s">
        <v>1</v>
      </c>
      <c r="N1590" s="145" t="s">
        <v>50</v>
      </c>
      <c r="P1590" s="146">
        <f>O1590*H1590</f>
        <v>0</v>
      </c>
      <c r="Q1590" s="146">
        <v>0</v>
      </c>
      <c r="R1590" s="146">
        <f>Q1590*H1590</f>
        <v>0</v>
      </c>
      <c r="S1590" s="146">
        <v>0</v>
      </c>
      <c r="T1590" s="147">
        <f>S1590*H1590</f>
        <v>0</v>
      </c>
      <c r="AR1590" s="148" t="s">
        <v>178</v>
      </c>
      <c r="AT1590" s="148" t="s">
        <v>173</v>
      </c>
      <c r="AU1590" s="148" t="s">
        <v>98</v>
      </c>
      <c r="AY1590" s="17" t="s">
        <v>171</v>
      </c>
      <c r="BE1590" s="149">
        <f>IF(N1590="základní",J1590,0)</f>
        <v>0</v>
      </c>
      <c r="BF1590" s="149">
        <f>IF(N1590="snížená",J1590,0)</f>
        <v>0</v>
      </c>
      <c r="BG1590" s="149">
        <f>IF(N1590="zákl. přenesená",J1590,0)</f>
        <v>0</v>
      </c>
      <c r="BH1590" s="149">
        <f>IF(N1590="sníž. přenesená",J1590,0)</f>
        <v>0</v>
      </c>
      <c r="BI1590" s="149">
        <f>IF(N1590="nulová",J1590,0)</f>
        <v>0</v>
      </c>
      <c r="BJ1590" s="17" t="s">
        <v>92</v>
      </c>
      <c r="BK1590" s="149">
        <f>ROUND(I1590*H1590,2)</f>
        <v>0</v>
      </c>
      <c r="BL1590" s="17" t="s">
        <v>178</v>
      </c>
      <c r="BM1590" s="148" t="s">
        <v>2000</v>
      </c>
    </row>
    <row r="1591" spans="2:65" s="1" customFormat="1" ht="19.2">
      <c r="B1591" s="33"/>
      <c r="D1591" s="150" t="s">
        <v>180</v>
      </c>
      <c r="F1591" s="151" t="s">
        <v>557</v>
      </c>
      <c r="I1591" s="152"/>
      <c r="L1591" s="33"/>
      <c r="M1591" s="153"/>
      <c r="T1591" s="57"/>
      <c r="AT1591" s="17" t="s">
        <v>180</v>
      </c>
      <c r="AU1591" s="17" t="s">
        <v>98</v>
      </c>
    </row>
    <row r="1592" spans="2:65" s="12" customFormat="1">
      <c r="B1592" s="154"/>
      <c r="D1592" s="150" t="s">
        <v>182</v>
      </c>
      <c r="E1592" s="155" t="s">
        <v>1</v>
      </c>
      <c r="F1592" s="156" t="s">
        <v>2001</v>
      </c>
      <c r="H1592" s="157">
        <v>403.01499999999999</v>
      </c>
      <c r="I1592" s="158"/>
      <c r="L1592" s="154"/>
      <c r="M1592" s="159"/>
      <c r="T1592" s="160"/>
      <c r="AT1592" s="155" t="s">
        <v>182</v>
      </c>
      <c r="AU1592" s="155" t="s">
        <v>98</v>
      </c>
      <c r="AV1592" s="12" t="s">
        <v>98</v>
      </c>
      <c r="AW1592" s="12" t="s">
        <v>40</v>
      </c>
      <c r="AX1592" s="12" t="s">
        <v>85</v>
      </c>
      <c r="AY1592" s="155" t="s">
        <v>171</v>
      </c>
    </row>
    <row r="1593" spans="2:65" s="15" customFormat="1">
      <c r="B1593" s="188"/>
      <c r="D1593" s="150" t="s">
        <v>182</v>
      </c>
      <c r="E1593" s="189" t="s">
        <v>1</v>
      </c>
      <c r="F1593" s="190" t="s">
        <v>808</v>
      </c>
      <c r="H1593" s="191">
        <v>403.01499999999999</v>
      </c>
      <c r="I1593" s="192"/>
      <c r="L1593" s="188"/>
      <c r="M1593" s="193"/>
      <c r="T1593" s="194"/>
      <c r="AT1593" s="189" t="s">
        <v>182</v>
      </c>
      <c r="AU1593" s="189" t="s">
        <v>98</v>
      </c>
      <c r="AV1593" s="15" t="s">
        <v>190</v>
      </c>
      <c r="AW1593" s="15" t="s">
        <v>40</v>
      </c>
      <c r="AX1593" s="15" t="s">
        <v>85</v>
      </c>
      <c r="AY1593" s="189" t="s">
        <v>171</v>
      </c>
    </row>
    <row r="1594" spans="2:65" s="12" customFormat="1">
      <c r="B1594" s="154"/>
      <c r="D1594" s="150" t="s">
        <v>182</v>
      </c>
      <c r="E1594" s="155" t="s">
        <v>1</v>
      </c>
      <c r="F1594" s="156" t="s">
        <v>2002</v>
      </c>
      <c r="H1594" s="157">
        <v>0.97199999999999998</v>
      </c>
      <c r="I1594" s="158"/>
      <c r="L1594" s="154"/>
      <c r="M1594" s="159"/>
      <c r="T1594" s="160"/>
      <c r="AT1594" s="155" t="s">
        <v>182</v>
      </c>
      <c r="AU1594" s="155" t="s">
        <v>98</v>
      </c>
      <c r="AV1594" s="12" t="s">
        <v>98</v>
      </c>
      <c r="AW1594" s="12" t="s">
        <v>40</v>
      </c>
      <c r="AX1594" s="12" t="s">
        <v>85</v>
      </c>
      <c r="AY1594" s="155" t="s">
        <v>171</v>
      </c>
    </row>
    <row r="1595" spans="2:65" s="15" customFormat="1">
      <c r="B1595" s="188"/>
      <c r="D1595" s="150" t="s">
        <v>182</v>
      </c>
      <c r="E1595" s="189" t="s">
        <v>1</v>
      </c>
      <c r="F1595" s="190" t="s">
        <v>808</v>
      </c>
      <c r="H1595" s="191">
        <v>0.97199999999999998</v>
      </c>
      <c r="I1595" s="192"/>
      <c r="L1595" s="188"/>
      <c r="M1595" s="193"/>
      <c r="T1595" s="194"/>
      <c r="AT1595" s="189" t="s">
        <v>182</v>
      </c>
      <c r="AU1595" s="189" t="s">
        <v>98</v>
      </c>
      <c r="AV1595" s="15" t="s">
        <v>190</v>
      </c>
      <c r="AW1595" s="15" t="s">
        <v>40</v>
      </c>
      <c r="AX1595" s="15" t="s">
        <v>85</v>
      </c>
      <c r="AY1595" s="189" t="s">
        <v>171</v>
      </c>
    </row>
    <row r="1596" spans="2:65" s="12" customFormat="1">
      <c r="B1596" s="154"/>
      <c r="D1596" s="150" t="s">
        <v>182</v>
      </c>
      <c r="E1596" s="155" t="s">
        <v>1</v>
      </c>
      <c r="F1596" s="156" t="s">
        <v>2003</v>
      </c>
      <c r="H1596" s="157">
        <v>56.753</v>
      </c>
      <c r="I1596" s="158"/>
      <c r="L1596" s="154"/>
      <c r="M1596" s="159"/>
      <c r="T1596" s="160"/>
      <c r="AT1596" s="155" t="s">
        <v>182</v>
      </c>
      <c r="AU1596" s="155" t="s">
        <v>98</v>
      </c>
      <c r="AV1596" s="12" t="s">
        <v>98</v>
      </c>
      <c r="AW1596" s="12" t="s">
        <v>40</v>
      </c>
      <c r="AX1596" s="12" t="s">
        <v>85</v>
      </c>
      <c r="AY1596" s="155" t="s">
        <v>171</v>
      </c>
    </row>
    <row r="1597" spans="2:65" s="15" customFormat="1">
      <c r="B1597" s="188"/>
      <c r="D1597" s="150" t="s">
        <v>182</v>
      </c>
      <c r="E1597" s="189" t="s">
        <v>1</v>
      </c>
      <c r="F1597" s="190" t="s">
        <v>808</v>
      </c>
      <c r="H1597" s="191">
        <v>56.753</v>
      </c>
      <c r="I1597" s="192"/>
      <c r="L1597" s="188"/>
      <c r="M1597" s="193"/>
      <c r="T1597" s="194"/>
      <c r="AT1597" s="189" t="s">
        <v>182</v>
      </c>
      <c r="AU1597" s="189" t="s">
        <v>98</v>
      </c>
      <c r="AV1597" s="15" t="s">
        <v>190</v>
      </c>
      <c r="AW1597" s="15" t="s">
        <v>40</v>
      </c>
      <c r="AX1597" s="15" t="s">
        <v>85</v>
      </c>
      <c r="AY1597" s="189" t="s">
        <v>171</v>
      </c>
    </row>
    <row r="1598" spans="2:65" s="12" customFormat="1">
      <c r="B1598" s="154"/>
      <c r="D1598" s="150" t="s">
        <v>182</v>
      </c>
      <c r="E1598" s="155" t="s">
        <v>1</v>
      </c>
      <c r="F1598" s="156" t="s">
        <v>1981</v>
      </c>
      <c r="H1598" s="157">
        <v>24.44</v>
      </c>
      <c r="I1598" s="158"/>
      <c r="L1598" s="154"/>
      <c r="M1598" s="159"/>
      <c r="T1598" s="160"/>
      <c r="AT1598" s="155" t="s">
        <v>182</v>
      </c>
      <c r="AU1598" s="155" t="s">
        <v>98</v>
      </c>
      <c r="AV1598" s="12" t="s">
        <v>98</v>
      </c>
      <c r="AW1598" s="12" t="s">
        <v>40</v>
      </c>
      <c r="AX1598" s="12" t="s">
        <v>85</v>
      </c>
      <c r="AY1598" s="155" t="s">
        <v>171</v>
      </c>
    </row>
    <row r="1599" spans="2:65" s="15" customFormat="1">
      <c r="B1599" s="188"/>
      <c r="D1599" s="150" t="s">
        <v>182</v>
      </c>
      <c r="E1599" s="189" t="s">
        <v>1</v>
      </c>
      <c r="F1599" s="190" t="s">
        <v>808</v>
      </c>
      <c r="H1599" s="191">
        <v>24.44</v>
      </c>
      <c r="I1599" s="192"/>
      <c r="L1599" s="188"/>
      <c r="M1599" s="193"/>
      <c r="T1599" s="194"/>
      <c r="AT1599" s="189" t="s">
        <v>182</v>
      </c>
      <c r="AU1599" s="189" t="s">
        <v>98</v>
      </c>
      <c r="AV1599" s="15" t="s">
        <v>190</v>
      </c>
      <c r="AW1599" s="15" t="s">
        <v>40</v>
      </c>
      <c r="AX1599" s="15" t="s">
        <v>85</v>
      </c>
      <c r="AY1599" s="189" t="s">
        <v>171</v>
      </c>
    </row>
    <row r="1600" spans="2:65" s="12" customFormat="1">
      <c r="B1600" s="154"/>
      <c r="D1600" s="150" t="s">
        <v>182</v>
      </c>
      <c r="E1600" s="155" t="s">
        <v>1</v>
      </c>
      <c r="F1600" s="156" t="s">
        <v>2004</v>
      </c>
      <c r="H1600" s="157">
        <v>12.036</v>
      </c>
      <c r="I1600" s="158"/>
      <c r="L1600" s="154"/>
      <c r="M1600" s="159"/>
      <c r="T1600" s="160"/>
      <c r="AT1600" s="155" t="s">
        <v>182</v>
      </c>
      <c r="AU1600" s="155" t="s">
        <v>98</v>
      </c>
      <c r="AV1600" s="12" t="s">
        <v>98</v>
      </c>
      <c r="AW1600" s="12" t="s">
        <v>40</v>
      </c>
      <c r="AX1600" s="12" t="s">
        <v>85</v>
      </c>
      <c r="AY1600" s="155" t="s">
        <v>171</v>
      </c>
    </row>
    <row r="1601" spans="2:65" s="15" customFormat="1">
      <c r="B1601" s="188"/>
      <c r="D1601" s="150" t="s">
        <v>182</v>
      </c>
      <c r="E1601" s="189" t="s">
        <v>1</v>
      </c>
      <c r="F1601" s="190" t="s">
        <v>808</v>
      </c>
      <c r="H1601" s="191">
        <v>12.036</v>
      </c>
      <c r="I1601" s="192"/>
      <c r="L1601" s="188"/>
      <c r="M1601" s="193"/>
      <c r="T1601" s="194"/>
      <c r="AT1601" s="189" t="s">
        <v>182</v>
      </c>
      <c r="AU1601" s="189" t="s">
        <v>98</v>
      </c>
      <c r="AV1601" s="15" t="s">
        <v>190</v>
      </c>
      <c r="AW1601" s="15" t="s">
        <v>40</v>
      </c>
      <c r="AX1601" s="15" t="s">
        <v>85</v>
      </c>
      <c r="AY1601" s="189" t="s">
        <v>171</v>
      </c>
    </row>
    <row r="1602" spans="2:65" s="13" customFormat="1">
      <c r="B1602" s="172"/>
      <c r="D1602" s="150" t="s">
        <v>182</v>
      </c>
      <c r="E1602" s="173" t="s">
        <v>1</v>
      </c>
      <c r="F1602" s="174" t="s">
        <v>546</v>
      </c>
      <c r="H1602" s="175">
        <v>497.21599999999995</v>
      </c>
      <c r="I1602" s="176"/>
      <c r="L1602" s="172"/>
      <c r="M1602" s="177"/>
      <c r="T1602" s="178"/>
      <c r="AT1602" s="173" t="s">
        <v>182</v>
      </c>
      <c r="AU1602" s="173" t="s">
        <v>98</v>
      </c>
      <c r="AV1602" s="13" t="s">
        <v>178</v>
      </c>
      <c r="AW1602" s="13" t="s">
        <v>40</v>
      </c>
      <c r="AX1602" s="13" t="s">
        <v>92</v>
      </c>
      <c r="AY1602" s="173" t="s">
        <v>171</v>
      </c>
    </row>
    <row r="1603" spans="2:65" s="1" customFormat="1" ht="24.15" customHeight="1">
      <c r="B1603" s="33"/>
      <c r="C1603" s="137" t="s">
        <v>2005</v>
      </c>
      <c r="D1603" s="137" t="s">
        <v>173</v>
      </c>
      <c r="E1603" s="138" t="s">
        <v>2006</v>
      </c>
      <c r="F1603" s="139" t="s">
        <v>2007</v>
      </c>
      <c r="G1603" s="140" t="s">
        <v>253</v>
      </c>
      <c r="H1603" s="141">
        <v>46.51</v>
      </c>
      <c r="I1603" s="142"/>
      <c r="J1603" s="143">
        <f>ROUND(I1603*H1603,2)</f>
        <v>0</v>
      </c>
      <c r="K1603" s="139" t="s">
        <v>177</v>
      </c>
      <c r="L1603" s="33"/>
      <c r="M1603" s="144" t="s">
        <v>1</v>
      </c>
      <c r="N1603" s="145" t="s">
        <v>50</v>
      </c>
      <c r="P1603" s="146">
        <f>O1603*H1603</f>
        <v>0</v>
      </c>
      <c r="Q1603" s="146">
        <v>0</v>
      </c>
      <c r="R1603" s="146">
        <f>Q1603*H1603</f>
        <v>0</v>
      </c>
      <c r="S1603" s="146">
        <v>0</v>
      </c>
      <c r="T1603" s="147">
        <f>S1603*H1603</f>
        <v>0</v>
      </c>
      <c r="AR1603" s="148" t="s">
        <v>178</v>
      </c>
      <c r="AT1603" s="148" t="s">
        <v>173</v>
      </c>
      <c r="AU1603" s="148" t="s">
        <v>98</v>
      </c>
      <c r="AY1603" s="17" t="s">
        <v>171</v>
      </c>
      <c r="BE1603" s="149">
        <f>IF(N1603="základní",J1603,0)</f>
        <v>0</v>
      </c>
      <c r="BF1603" s="149">
        <f>IF(N1603="snížená",J1603,0)</f>
        <v>0</v>
      </c>
      <c r="BG1603" s="149">
        <f>IF(N1603="zákl. přenesená",J1603,0)</f>
        <v>0</v>
      </c>
      <c r="BH1603" s="149">
        <f>IF(N1603="sníž. přenesená",J1603,0)</f>
        <v>0</v>
      </c>
      <c r="BI1603" s="149">
        <f>IF(N1603="nulová",J1603,0)</f>
        <v>0</v>
      </c>
      <c r="BJ1603" s="17" t="s">
        <v>92</v>
      </c>
      <c r="BK1603" s="149">
        <f>ROUND(I1603*H1603,2)</f>
        <v>0</v>
      </c>
      <c r="BL1603" s="17" t="s">
        <v>178</v>
      </c>
      <c r="BM1603" s="148" t="s">
        <v>2008</v>
      </c>
    </row>
    <row r="1604" spans="2:65" s="1" customFormat="1" ht="19.2">
      <c r="B1604" s="33"/>
      <c r="D1604" s="150" t="s">
        <v>180</v>
      </c>
      <c r="F1604" s="151" t="s">
        <v>2009</v>
      </c>
      <c r="I1604" s="152"/>
      <c r="L1604" s="33"/>
      <c r="M1604" s="153"/>
      <c r="T1604" s="57"/>
      <c r="AT1604" s="17" t="s">
        <v>180</v>
      </c>
      <c r="AU1604" s="17" t="s">
        <v>98</v>
      </c>
    </row>
    <row r="1605" spans="2:65" s="14" customFormat="1">
      <c r="B1605" s="182"/>
      <c r="D1605" s="150" t="s">
        <v>182</v>
      </c>
      <c r="E1605" s="183" t="s">
        <v>1</v>
      </c>
      <c r="F1605" s="184" t="s">
        <v>733</v>
      </c>
      <c r="H1605" s="183" t="s">
        <v>1</v>
      </c>
      <c r="I1605" s="185"/>
      <c r="L1605" s="182"/>
      <c r="M1605" s="186"/>
      <c r="T1605" s="187"/>
      <c r="AT1605" s="183" t="s">
        <v>182</v>
      </c>
      <c r="AU1605" s="183" t="s">
        <v>98</v>
      </c>
      <c r="AV1605" s="14" t="s">
        <v>92</v>
      </c>
      <c r="AW1605" s="14" t="s">
        <v>40</v>
      </c>
      <c r="AX1605" s="14" t="s">
        <v>85</v>
      </c>
      <c r="AY1605" s="183" t="s">
        <v>171</v>
      </c>
    </row>
    <row r="1606" spans="2:65" s="12" customFormat="1">
      <c r="B1606" s="154"/>
      <c r="D1606" s="150" t="s">
        <v>182</v>
      </c>
      <c r="E1606" s="155" t="s">
        <v>1</v>
      </c>
      <c r="F1606" s="156" t="s">
        <v>1993</v>
      </c>
      <c r="H1606" s="157">
        <v>39.950000000000003</v>
      </c>
      <c r="I1606" s="158"/>
      <c r="L1606" s="154"/>
      <c r="M1606" s="159"/>
      <c r="T1606" s="160"/>
      <c r="AT1606" s="155" t="s">
        <v>182</v>
      </c>
      <c r="AU1606" s="155" t="s">
        <v>98</v>
      </c>
      <c r="AV1606" s="12" t="s">
        <v>98</v>
      </c>
      <c r="AW1606" s="12" t="s">
        <v>40</v>
      </c>
      <c r="AX1606" s="12" t="s">
        <v>85</v>
      </c>
      <c r="AY1606" s="155" t="s">
        <v>171</v>
      </c>
    </row>
    <row r="1607" spans="2:65" s="12" customFormat="1">
      <c r="B1607" s="154"/>
      <c r="D1607" s="150" t="s">
        <v>182</v>
      </c>
      <c r="E1607" s="155" t="s">
        <v>1</v>
      </c>
      <c r="F1607" s="156" t="s">
        <v>1994</v>
      </c>
      <c r="H1607" s="157">
        <v>6.56</v>
      </c>
      <c r="I1607" s="158"/>
      <c r="L1607" s="154"/>
      <c r="M1607" s="159"/>
      <c r="T1607" s="160"/>
      <c r="AT1607" s="155" t="s">
        <v>182</v>
      </c>
      <c r="AU1607" s="155" t="s">
        <v>98</v>
      </c>
      <c r="AV1607" s="12" t="s">
        <v>98</v>
      </c>
      <c r="AW1607" s="12" t="s">
        <v>40</v>
      </c>
      <c r="AX1607" s="12" t="s">
        <v>85</v>
      </c>
      <c r="AY1607" s="155" t="s">
        <v>171</v>
      </c>
    </row>
    <row r="1608" spans="2:65" s="13" customFormat="1">
      <c r="B1608" s="172"/>
      <c r="D1608" s="150" t="s">
        <v>182</v>
      </c>
      <c r="E1608" s="173" t="s">
        <v>1</v>
      </c>
      <c r="F1608" s="174" t="s">
        <v>546</v>
      </c>
      <c r="H1608" s="175">
        <v>46.510000000000005</v>
      </c>
      <c r="I1608" s="176"/>
      <c r="L1608" s="172"/>
      <c r="M1608" s="177"/>
      <c r="T1608" s="178"/>
      <c r="AT1608" s="173" t="s">
        <v>182</v>
      </c>
      <c r="AU1608" s="173" t="s">
        <v>98</v>
      </c>
      <c r="AV1608" s="13" t="s">
        <v>178</v>
      </c>
      <c r="AW1608" s="13" t="s">
        <v>40</v>
      </c>
      <c r="AX1608" s="13" t="s">
        <v>92</v>
      </c>
      <c r="AY1608" s="173" t="s">
        <v>171</v>
      </c>
    </row>
    <row r="1609" spans="2:65" s="1" customFormat="1" ht="37.799999999999997" customHeight="1">
      <c r="B1609" s="33"/>
      <c r="C1609" s="137" t="s">
        <v>2010</v>
      </c>
      <c r="D1609" s="137" t="s">
        <v>173</v>
      </c>
      <c r="E1609" s="138" t="s">
        <v>559</v>
      </c>
      <c r="F1609" s="139" t="s">
        <v>560</v>
      </c>
      <c r="G1609" s="140" t="s">
        <v>253</v>
      </c>
      <c r="H1609" s="141">
        <v>0.97199999999999998</v>
      </c>
      <c r="I1609" s="142"/>
      <c r="J1609" s="143">
        <f>ROUND(I1609*H1609,2)</f>
        <v>0</v>
      </c>
      <c r="K1609" s="139" t="s">
        <v>177</v>
      </c>
      <c r="L1609" s="33"/>
      <c r="M1609" s="144" t="s">
        <v>1</v>
      </c>
      <c r="N1609" s="145" t="s">
        <v>50</v>
      </c>
      <c r="P1609" s="146">
        <f>O1609*H1609</f>
        <v>0</v>
      </c>
      <c r="Q1609" s="146">
        <v>0</v>
      </c>
      <c r="R1609" s="146">
        <f>Q1609*H1609</f>
        <v>0</v>
      </c>
      <c r="S1609" s="146">
        <v>0</v>
      </c>
      <c r="T1609" s="147">
        <f>S1609*H1609</f>
        <v>0</v>
      </c>
      <c r="AR1609" s="148" t="s">
        <v>178</v>
      </c>
      <c r="AT1609" s="148" t="s">
        <v>173</v>
      </c>
      <c r="AU1609" s="148" t="s">
        <v>98</v>
      </c>
      <c r="AY1609" s="17" t="s">
        <v>171</v>
      </c>
      <c r="BE1609" s="149">
        <f>IF(N1609="základní",J1609,0)</f>
        <v>0</v>
      </c>
      <c r="BF1609" s="149">
        <f>IF(N1609="snížená",J1609,0)</f>
        <v>0</v>
      </c>
      <c r="BG1609" s="149">
        <f>IF(N1609="zákl. přenesená",J1609,0)</f>
        <v>0</v>
      </c>
      <c r="BH1609" s="149">
        <f>IF(N1609="sníž. přenesená",J1609,0)</f>
        <v>0</v>
      </c>
      <c r="BI1609" s="149">
        <f>IF(N1609="nulová",J1609,0)</f>
        <v>0</v>
      </c>
      <c r="BJ1609" s="17" t="s">
        <v>92</v>
      </c>
      <c r="BK1609" s="149">
        <f>ROUND(I1609*H1609,2)</f>
        <v>0</v>
      </c>
      <c r="BL1609" s="17" t="s">
        <v>178</v>
      </c>
      <c r="BM1609" s="148" t="s">
        <v>2011</v>
      </c>
    </row>
    <row r="1610" spans="2:65" s="1" customFormat="1" ht="28.8">
      <c r="B1610" s="33"/>
      <c r="D1610" s="150" t="s">
        <v>180</v>
      </c>
      <c r="F1610" s="151" t="s">
        <v>562</v>
      </c>
      <c r="I1610" s="152"/>
      <c r="L1610" s="33"/>
      <c r="M1610" s="153"/>
      <c r="T1610" s="57"/>
      <c r="AT1610" s="17" t="s">
        <v>180</v>
      </c>
      <c r="AU1610" s="17" t="s">
        <v>98</v>
      </c>
    </row>
    <row r="1611" spans="2:65" s="12" customFormat="1">
      <c r="B1611" s="154"/>
      <c r="D1611" s="150" t="s">
        <v>182</v>
      </c>
      <c r="E1611" s="155" t="s">
        <v>1</v>
      </c>
      <c r="F1611" s="156" t="s">
        <v>2002</v>
      </c>
      <c r="H1611" s="157">
        <v>0.97199999999999998</v>
      </c>
      <c r="I1611" s="158"/>
      <c r="L1611" s="154"/>
      <c r="M1611" s="159"/>
      <c r="T1611" s="160"/>
      <c r="AT1611" s="155" t="s">
        <v>182</v>
      </c>
      <c r="AU1611" s="155" t="s">
        <v>98</v>
      </c>
      <c r="AV1611" s="12" t="s">
        <v>98</v>
      </c>
      <c r="AW1611" s="12" t="s">
        <v>40</v>
      </c>
      <c r="AX1611" s="12" t="s">
        <v>85</v>
      </c>
      <c r="AY1611" s="155" t="s">
        <v>171</v>
      </c>
    </row>
    <row r="1612" spans="2:65" s="13" customFormat="1">
      <c r="B1612" s="172"/>
      <c r="D1612" s="150" t="s">
        <v>182</v>
      </c>
      <c r="E1612" s="173" t="s">
        <v>1</v>
      </c>
      <c r="F1612" s="174" t="s">
        <v>546</v>
      </c>
      <c r="H1612" s="175">
        <v>0.97199999999999998</v>
      </c>
      <c r="I1612" s="176"/>
      <c r="L1612" s="172"/>
      <c r="M1612" s="177"/>
      <c r="T1612" s="178"/>
      <c r="AT1612" s="173" t="s">
        <v>182</v>
      </c>
      <c r="AU1612" s="173" t="s">
        <v>98</v>
      </c>
      <c r="AV1612" s="13" t="s">
        <v>178</v>
      </c>
      <c r="AW1612" s="13" t="s">
        <v>40</v>
      </c>
      <c r="AX1612" s="13" t="s">
        <v>92</v>
      </c>
      <c r="AY1612" s="173" t="s">
        <v>171</v>
      </c>
    </row>
    <row r="1613" spans="2:65" s="1" customFormat="1" ht="37.799999999999997" customHeight="1">
      <c r="B1613" s="33"/>
      <c r="C1613" s="137" t="s">
        <v>2012</v>
      </c>
      <c r="D1613" s="137" t="s">
        <v>173</v>
      </c>
      <c r="E1613" s="138" t="s">
        <v>2013</v>
      </c>
      <c r="F1613" s="139" t="s">
        <v>2014</v>
      </c>
      <c r="G1613" s="140" t="s">
        <v>253</v>
      </c>
      <c r="H1613" s="141">
        <v>12.036</v>
      </c>
      <c r="I1613" s="142"/>
      <c r="J1613" s="143">
        <f>ROUND(I1613*H1613,2)</f>
        <v>0</v>
      </c>
      <c r="K1613" s="139" t="s">
        <v>177</v>
      </c>
      <c r="L1613" s="33"/>
      <c r="M1613" s="144" t="s">
        <v>1</v>
      </c>
      <c r="N1613" s="145" t="s">
        <v>50</v>
      </c>
      <c r="P1613" s="146">
        <f>O1613*H1613</f>
        <v>0</v>
      </c>
      <c r="Q1613" s="146">
        <v>0</v>
      </c>
      <c r="R1613" s="146">
        <f>Q1613*H1613</f>
        <v>0</v>
      </c>
      <c r="S1613" s="146">
        <v>0</v>
      </c>
      <c r="T1613" s="147">
        <f>S1613*H1613</f>
        <v>0</v>
      </c>
      <c r="AR1613" s="148" t="s">
        <v>178</v>
      </c>
      <c r="AT1613" s="148" t="s">
        <v>173</v>
      </c>
      <c r="AU1613" s="148" t="s">
        <v>98</v>
      </c>
      <c r="AY1613" s="17" t="s">
        <v>171</v>
      </c>
      <c r="BE1613" s="149">
        <f>IF(N1613="základní",J1613,0)</f>
        <v>0</v>
      </c>
      <c r="BF1613" s="149">
        <f>IF(N1613="snížená",J1613,0)</f>
        <v>0</v>
      </c>
      <c r="BG1613" s="149">
        <f>IF(N1613="zákl. přenesená",J1613,0)</f>
        <v>0</v>
      </c>
      <c r="BH1613" s="149">
        <f>IF(N1613="sníž. přenesená",J1613,0)</f>
        <v>0</v>
      </c>
      <c r="BI1613" s="149">
        <f>IF(N1613="nulová",J1613,0)</f>
        <v>0</v>
      </c>
      <c r="BJ1613" s="17" t="s">
        <v>92</v>
      </c>
      <c r="BK1613" s="149">
        <f>ROUND(I1613*H1613,2)</f>
        <v>0</v>
      </c>
      <c r="BL1613" s="17" t="s">
        <v>178</v>
      </c>
      <c r="BM1613" s="148" t="s">
        <v>2015</v>
      </c>
    </row>
    <row r="1614" spans="2:65" s="1" customFormat="1" ht="28.8">
      <c r="B1614" s="33"/>
      <c r="D1614" s="150" t="s">
        <v>180</v>
      </c>
      <c r="F1614" s="151" t="s">
        <v>2016</v>
      </c>
      <c r="I1614" s="152"/>
      <c r="L1614" s="33"/>
      <c r="M1614" s="153"/>
      <c r="T1614" s="57"/>
      <c r="AT1614" s="17" t="s">
        <v>180</v>
      </c>
      <c r="AU1614" s="17" t="s">
        <v>98</v>
      </c>
    </row>
    <row r="1615" spans="2:65" s="12" customFormat="1">
      <c r="B1615" s="154"/>
      <c r="D1615" s="150" t="s">
        <v>182</v>
      </c>
      <c r="E1615" s="155" t="s">
        <v>1</v>
      </c>
      <c r="F1615" s="156" t="s">
        <v>2004</v>
      </c>
      <c r="H1615" s="157">
        <v>12.036</v>
      </c>
      <c r="I1615" s="158"/>
      <c r="L1615" s="154"/>
      <c r="M1615" s="159"/>
      <c r="T1615" s="160"/>
      <c r="AT1615" s="155" t="s">
        <v>182</v>
      </c>
      <c r="AU1615" s="155" t="s">
        <v>98</v>
      </c>
      <c r="AV1615" s="12" t="s">
        <v>98</v>
      </c>
      <c r="AW1615" s="12" t="s">
        <v>40</v>
      </c>
      <c r="AX1615" s="12" t="s">
        <v>85</v>
      </c>
      <c r="AY1615" s="155" t="s">
        <v>171</v>
      </c>
    </row>
    <row r="1616" spans="2:65" s="13" customFormat="1">
      <c r="B1616" s="172"/>
      <c r="D1616" s="150" t="s">
        <v>182</v>
      </c>
      <c r="E1616" s="173" t="s">
        <v>1</v>
      </c>
      <c r="F1616" s="174" t="s">
        <v>546</v>
      </c>
      <c r="H1616" s="175">
        <v>12.036</v>
      </c>
      <c r="I1616" s="176"/>
      <c r="L1616" s="172"/>
      <c r="M1616" s="177"/>
      <c r="T1616" s="178"/>
      <c r="AT1616" s="173" t="s">
        <v>182</v>
      </c>
      <c r="AU1616" s="173" t="s">
        <v>98</v>
      </c>
      <c r="AV1616" s="13" t="s">
        <v>178</v>
      </c>
      <c r="AW1616" s="13" t="s">
        <v>40</v>
      </c>
      <c r="AX1616" s="13" t="s">
        <v>92</v>
      </c>
      <c r="AY1616" s="173" t="s">
        <v>171</v>
      </c>
    </row>
    <row r="1617" spans="2:65" s="1" customFormat="1" ht="44.25" customHeight="1">
      <c r="B1617" s="33"/>
      <c r="C1617" s="137" t="s">
        <v>2017</v>
      </c>
      <c r="D1617" s="137" t="s">
        <v>173</v>
      </c>
      <c r="E1617" s="138" t="s">
        <v>565</v>
      </c>
      <c r="F1617" s="139" t="s">
        <v>566</v>
      </c>
      <c r="G1617" s="140" t="s">
        <v>253</v>
      </c>
      <c r="H1617" s="141">
        <v>403.01499999999999</v>
      </c>
      <c r="I1617" s="142"/>
      <c r="J1617" s="143">
        <f>ROUND(I1617*H1617,2)</f>
        <v>0</v>
      </c>
      <c r="K1617" s="139" t="s">
        <v>177</v>
      </c>
      <c r="L1617" s="33"/>
      <c r="M1617" s="144" t="s">
        <v>1</v>
      </c>
      <c r="N1617" s="145" t="s">
        <v>50</v>
      </c>
      <c r="P1617" s="146">
        <f>O1617*H1617</f>
        <v>0</v>
      </c>
      <c r="Q1617" s="146">
        <v>0</v>
      </c>
      <c r="R1617" s="146">
        <f>Q1617*H1617</f>
        <v>0</v>
      </c>
      <c r="S1617" s="146">
        <v>0</v>
      </c>
      <c r="T1617" s="147">
        <f>S1617*H1617</f>
        <v>0</v>
      </c>
      <c r="AR1617" s="148" t="s">
        <v>178</v>
      </c>
      <c r="AT1617" s="148" t="s">
        <v>173</v>
      </c>
      <c r="AU1617" s="148" t="s">
        <v>98</v>
      </c>
      <c r="AY1617" s="17" t="s">
        <v>171</v>
      </c>
      <c r="BE1617" s="149">
        <f>IF(N1617="základní",J1617,0)</f>
        <v>0</v>
      </c>
      <c r="BF1617" s="149">
        <f>IF(N1617="snížená",J1617,0)</f>
        <v>0</v>
      </c>
      <c r="BG1617" s="149">
        <f>IF(N1617="zákl. přenesená",J1617,0)</f>
        <v>0</v>
      </c>
      <c r="BH1617" s="149">
        <f>IF(N1617="sníž. přenesená",J1617,0)</f>
        <v>0</v>
      </c>
      <c r="BI1617" s="149">
        <f>IF(N1617="nulová",J1617,0)</f>
        <v>0</v>
      </c>
      <c r="BJ1617" s="17" t="s">
        <v>92</v>
      </c>
      <c r="BK1617" s="149">
        <f>ROUND(I1617*H1617,2)</f>
        <v>0</v>
      </c>
      <c r="BL1617" s="17" t="s">
        <v>178</v>
      </c>
      <c r="BM1617" s="148" t="s">
        <v>2018</v>
      </c>
    </row>
    <row r="1618" spans="2:65" s="1" customFormat="1" ht="28.8">
      <c r="B1618" s="33"/>
      <c r="D1618" s="150" t="s">
        <v>180</v>
      </c>
      <c r="F1618" s="151" t="s">
        <v>566</v>
      </c>
      <c r="I1618" s="152"/>
      <c r="L1618" s="33"/>
      <c r="M1618" s="153"/>
      <c r="T1618" s="57"/>
      <c r="AT1618" s="17" t="s">
        <v>180</v>
      </c>
      <c r="AU1618" s="17" t="s">
        <v>98</v>
      </c>
    </row>
    <row r="1619" spans="2:65" s="12" customFormat="1">
      <c r="B1619" s="154"/>
      <c r="D1619" s="150" t="s">
        <v>182</v>
      </c>
      <c r="E1619" s="155" t="s">
        <v>1</v>
      </c>
      <c r="F1619" s="156" t="s">
        <v>2001</v>
      </c>
      <c r="H1619" s="157">
        <v>403.01499999999999</v>
      </c>
      <c r="I1619" s="158"/>
      <c r="L1619" s="154"/>
      <c r="M1619" s="159"/>
      <c r="T1619" s="160"/>
      <c r="AT1619" s="155" t="s">
        <v>182</v>
      </c>
      <c r="AU1619" s="155" t="s">
        <v>98</v>
      </c>
      <c r="AV1619" s="12" t="s">
        <v>98</v>
      </c>
      <c r="AW1619" s="12" t="s">
        <v>40</v>
      </c>
      <c r="AX1619" s="12" t="s">
        <v>85</v>
      </c>
      <c r="AY1619" s="155" t="s">
        <v>171</v>
      </c>
    </row>
    <row r="1620" spans="2:65" s="13" customFormat="1">
      <c r="B1620" s="172"/>
      <c r="D1620" s="150" t="s">
        <v>182</v>
      </c>
      <c r="E1620" s="173" t="s">
        <v>1</v>
      </c>
      <c r="F1620" s="174" t="s">
        <v>546</v>
      </c>
      <c r="H1620" s="175">
        <v>403.01499999999999</v>
      </c>
      <c r="I1620" s="176"/>
      <c r="L1620" s="172"/>
      <c r="M1620" s="177"/>
      <c r="T1620" s="178"/>
      <c r="AT1620" s="173" t="s">
        <v>182</v>
      </c>
      <c r="AU1620" s="173" t="s">
        <v>98</v>
      </c>
      <c r="AV1620" s="13" t="s">
        <v>178</v>
      </c>
      <c r="AW1620" s="13" t="s">
        <v>40</v>
      </c>
      <c r="AX1620" s="13" t="s">
        <v>92</v>
      </c>
      <c r="AY1620" s="173" t="s">
        <v>171</v>
      </c>
    </row>
    <row r="1621" spans="2:65" s="1" customFormat="1" ht="44.25" customHeight="1">
      <c r="B1621" s="33"/>
      <c r="C1621" s="137" t="s">
        <v>2019</v>
      </c>
      <c r="D1621" s="137" t="s">
        <v>173</v>
      </c>
      <c r="E1621" s="138" t="s">
        <v>570</v>
      </c>
      <c r="F1621" s="139" t="s">
        <v>571</v>
      </c>
      <c r="G1621" s="140" t="s">
        <v>253</v>
      </c>
      <c r="H1621" s="141">
        <v>56.753</v>
      </c>
      <c r="I1621" s="142"/>
      <c r="J1621" s="143">
        <f>ROUND(I1621*H1621,2)</f>
        <v>0</v>
      </c>
      <c r="K1621" s="139" t="s">
        <v>177</v>
      </c>
      <c r="L1621" s="33"/>
      <c r="M1621" s="144" t="s">
        <v>1</v>
      </c>
      <c r="N1621" s="145" t="s">
        <v>50</v>
      </c>
      <c r="P1621" s="146">
        <f>O1621*H1621</f>
        <v>0</v>
      </c>
      <c r="Q1621" s="146">
        <v>0</v>
      </c>
      <c r="R1621" s="146">
        <f>Q1621*H1621</f>
        <v>0</v>
      </c>
      <c r="S1621" s="146">
        <v>0</v>
      </c>
      <c r="T1621" s="147">
        <f>S1621*H1621</f>
        <v>0</v>
      </c>
      <c r="AR1621" s="148" t="s">
        <v>178</v>
      </c>
      <c r="AT1621" s="148" t="s">
        <v>173</v>
      </c>
      <c r="AU1621" s="148" t="s">
        <v>98</v>
      </c>
      <c r="AY1621" s="17" t="s">
        <v>171</v>
      </c>
      <c r="BE1621" s="149">
        <f>IF(N1621="základní",J1621,0)</f>
        <v>0</v>
      </c>
      <c r="BF1621" s="149">
        <f>IF(N1621="snížená",J1621,0)</f>
        <v>0</v>
      </c>
      <c r="BG1621" s="149">
        <f>IF(N1621="zákl. přenesená",J1621,0)</f>
        <v>0</v>
      </c>
      <c r="BH1621" s="149">
        <f>IF(N1621="sníž. přenesená",J1621,0)</f>
        <v>0</v>
      </c>
      <c r="BI1621" s="149">
        <f>IF(N1621="nulová",J1621,0)</f>
        <v>0</v>
      </c>
      <c r="BJ1621" s="17" t="s">
        <v>92</v>
      </c>
      <c r="BK1621" s="149">
        <f>ROUND(I1621*H1621,2)</f>
        <v>0</v>
      </c>
      <c r="BL1621" s="17" t="s">
        <v>178</v>
      </c>
      <c r="BM1621" s="148" t="s">
        <v>2020</v>
      </c>
    </row>
    <row r="1622" spans="2:65" s="1" customFormat="1" ht="28.8">
      <c r="B1622" s="33"/>
      <c r="D1622" s="150" t="s">
        <v>180</v>
      </c>
      <c r="F1622" s="151" t="s">
        <v>571</v>
      </c>
      <c r="I1622" s="152"/>
      <c r="L1622" s="33"/>
      <c r="M1622" s="153"/>
      <c r="T1622" s="57"/>
      <c r="AT1622" s="17" t="s">
        <v>180</v>
      </c>
      <c r="AU1622" s="17" t="s">
        <v>98</v>
      </c>
    </row>
    <row r="1623" spans="2:65" s="12" customFormat="1">
      <c r="B1623" s="154"/>
      <c r="D1623" s="150" t="s">
        <v>182</v>
      </c>
      <c r="E1623" s="155" t="s">
        <v>1</v>
      </c>
      <c r="F1623" s="156" t="s">
        <v>2003</v>
      </c>
      <c r="H1623" s="157">
        <v>56.753</v>
      </c>
      <c r="I1623" s="158"/>
      <c r="L1623" s="154"/>
      <c r="M1623" s="159"/>
      <c r="T1623" s="160"/>
      <c r="AT1623" s="155" t="s">
        <v>182</v>
      </c>
      <c r="AU1623" s="155" t="s">
        <v>98</v>
      </c>
      <c r="AV1623" s="12" t="s">
        <v>98</v>
      </c>
      <c r="AW1623" s="12" t="s">
        <v>40</v>
      </c>
      <c r="AX1623" s="12" t="s">
        <v>85</v>
      </c>
      <c r="AY1623" s="155" t="s">
        <v>171</v>
      </c>
    </row>
    <row r="1624" spans="2:65" s="13" customFormat="1">
      <c r="B1624" s="172"/>
      <c r="D1624" s="150" t="s">
        <v>182</v>
      </c>
      <c r="E1624" s="173" t="s">
        <v>1</v>
      </c>
      <c r="F1624" s="174" t="s">
        <v>546</v>
      </c>
      <c r="H1624" s="175">
        <v>56.753</v>
      </c>
      <c r="I1624" s="176"/>
      <c r="L1624" s="172"/>
      <c r="M1624" s="177"/>
      <c r="T1624" s="178"/>
      <c r="AT1624" s="173" t="s">
        <v>182</v>
      </c>
      <c r="AU1624" s="173" t="s">
        <v>98</v>
      </c>
      <c r="AV1624" s="13" t="s">
        <v>178</v>
      </c>
      <c r="AW1624" s="13" t="s">
        <v>40</v>
      </c>
      <c r="AX1624" s="13" t="s">
        <v>92</v>
      </c>
      <c r="AY1624" s="173" t="s">
        <v>171</v>
      </c>
    </row>
    <row r="1625" spans="2:65" s="11" customFormat="1" ht="22.8" customHeight="1">
      <c r="B1625" s="125"/>
      <c r="D1625" s="126" t="s">
        <v>84</v>
      </c>
      <c r="E1625" s="135" t="s">
        <v>574</v>
      </c>
      <c r="F1625" s="135" t="s">
        <v>575</v>
      </c>
      <c r="I1625" s="128"/>
      <c r="J1625" s="136">
        <f>BK1625</f>
        <v>0</v>
      </c>
      <c r="L1625" s="125"/>
      <c r="M1625" s="130"/>
      <c r="P1625" s="131">
        <f>SUM(P1626:P1627)</f>
        <v>0</v>
      </c>
      <c r="R1625" s="131">
        <f>SUM(R1626:R1627)</f>
        <v>0</v>
      </c>
      <c r="T1625" s="132">
        <f>SUM(T1626:T1627)</f>
        <v>0</v>
      </c>
      <c r="AR1625" s="126" t="s">
        <v>92</v>
      </c>
      <c r="AT1625" s="133" t="s">
        <v>84</v>
      </c>
      <c r="AU1625" s="133" t="s">
        <v>92</v>
      </c>
      <c r="AY1625" s="126" t="s">
        <v>171</v>
      </c>
      <c r="BK1625" s="134">
        <f>SUM(BK1626:BK1627)</f>
        <v>0</v>
      </c>
    </row>
    <row r="1626" spans="2:65" s="1" customFormat="1" ht="24.15" customHeight="1">
      <c r="B1626" s="33"/>
      <c r="C1626" s="137" t="s">
        <v>2021</v>
      </c>
      <c r="D1626" s="137" t="s">
        <v>173</v>
      </c>
      <c r="E1626" s="138" t="s">
        <v>2022</v>
      </c>
      <c r="F1626" s="139" t="s">
        <v>2023</v>
      </c>
      <c r="G1626" s="140" t="s">
        <v>253</v>
      </c>
      <c r="H1626" s="141">
        <v>164.185</v>
      </c>
      <c r="I1626" s="142"/>
      <c r="J1626" s="143">
        <f>ROUND(I1626*H1626,2)</f>
        <v>0</v>
      </c>
      <c r="K1626" s="139" t="s">
        <v>177</v>
      </c>
      <c r="L1626" s="33"/>
      <c r="M1626" s="144" t="s">
        <v>1</v>
      </c>
      <c r="N1626" s="145" t="s">
        <v>50</v>
      </c>
      <c r="P1626" s="146">
        <f>O1626*H1626</f>
        <v>0</v>
      </c>
      <c r="Q1626" s="146">
        <v>0</v>
      </c>
      <c r="R1626" s="146">
        <f>Q1626*H1626</f>
        <v>0</v>
      </c>
      <c r="S1626" s="146">
        <v>0</v>
      </c>
      <c r="T1626" s="147">
        <f>S1626*H1626</f>
        <v>0</v>
      </c>
      <c r="AR1626" s="148" t="s">
        <v>178</v>
      </c>
      <c r="AT1626" s="148" t="s">
        <v>173</v>
      </c>
      <c r="AU1626" s="148" t="s">
        <v>98</v>
      </c>
      <c r="AY1626" s="17" t="s">
        <v>171</v>
      </c>
      <c r="BE1626" s="149">
        <f>IF(N1626="základní",J1626,0)</f>
        <v>0</v>
      </c>
      <c r="BF1626" s="149">
        <f>IF(N1626="snížená",J1626,0)</f>
        <v>0</v>
      </c>
      <c r="BG1626" s="149">
        <f>IF(N1626="zákl. přenesená",J1626,0)</f>
        <v>0</v>
      </c>
      <c r="BH1626" s="149">
        <f>IF(N1626="sníž. přenesená",J1626,0)</f>
        <v>0</v>
      </c>
      <c r="BI1626" s="149">
        <f>IF(N1626="nulová",J1626,0)</f>
        <v>0</v>
      </c>
      <c r="BJ1626" s="17" t="s">
        <v>92</v>
      </c>
      <c r="BK1626" s="149">
        <f>ROUND(I1626*H1626,2)</f>
        <v>0</v>
      </c>
      <c r="BL1626" s="17" t="s">
        <v>178</v>
      </c>
      <c r="BM1626" s="148" t="s">
        <v>2024</v>
      </c>
    </row>
    <row r="1627" spans="2:65" s="1" customFormat="1" ht="28.8">
      <c r="B1627" s="33"/>
      <c r="D1627" s="150" t="s">
        <v>180</v>
      </c>
      <c r="F1627" s="151" t="s">
        <v>2025</v>
      </c>
      <c r="I1627" s="152"/>
      <c r="L1627" s="33"/>
      <c r="M1627" s="153"/>
      <c r="T1627" s="57"/>
      <c r="AT1627" s="17" t="s">
        <v>180</v>
      </c>
      <c r="AU1627" s="17" t="s">
        <v>98</v>
      </c>
    </row>
    <row r="1628" spans="2:65" s="11" customFormat="1" ht="25.95" customHeight="1">
      <c r="B1628" s="125"/>
      <c r="D1628" s="126" t="s">
        <v>84</v>
      </c>
      <c r="E1628" s="127" t="s">
        <v>130</v>
      </c>
      <c r="F1628" s="127" t="s">
        <v>2026</v>
      </c>
      <c r="I1628" s="128"/>
      <c r="J1628" s="129">
        <f>BK1628</f>
        <v>0</v>
      </c>
      <c r="L1628" s="125"/>
      <c r="M1628" s="130"/>
      <c r="P1628" s="131">
        <f>P1629</f>
        <v>0</v>
      </c>
      <c r="R1628" s="131">
        <f>R1629</f>
        <v>0</v>
      </c>
      <c r="T1628" s="132">
        <f>T1629</f>
        <v>0</v>
      </c>
      <c r="AR1628" s="126" t="s">
        <v>202</v>
      </c>
      <c r="AT1628" s="133" t="s">
        <v>84</v>
      </c>
      <c r="AU1628" s="133" t="s">
        <v>85</v>
      </c>
      <c r="AY1628" s="126" t="s">
        <v>171</v>
      </c>
      <c r="BK1628" s="134">
        <f>BK1629</f>
        <v>0</v>
      </c>
    </row>
    <row r="1629" spans="2:65" s="11" customFormat="1" ht="22.8" customHeight="1">
      <c r="B1629" s="125"/>
      <c r="D1629" s="126" t="s">
        <v>84</v>
      </c>
      <c r="E1629" s="135" t="s">
        <v>2027</v>
      </c>
      <c r="F1629" s="135" t="s">
        <v>2028</v>
      </c>
      <c r="I1629" s="128"/>
      <c r="J1629" s="136">
        <f>BK1629</f>
        <v>0</v>
      </c>
      <c r="L1629" s="125"/>
      <c r="M1629" s="130"/>
      <c r="P1629" s="131">
        <f>SUM(P1630:P1633)</f>
        <v>0</v>
      </c>
      <c r="R1629" s="131">
        <f>SUM(R1630:R1633)</f>
        <v>0</v>
      </c>
      <c r="T1629" s="132">
        <f>SUM(T1630:T1633)</f>
        <v>0</v>
      </c>
      <c r="AR1629" s="126" t="s">
        <v>202</v>
      </c>
      <c r="AT1629" s="133" t="s">
        <v>84</v>
      </c>
      <c r="AU1629" s="133" t="s">
        <v>92</v>
      </c>
      <c r="AY1629" s="126" t="s">
        <v>171</v>
      </c>
      <c r="BK1629" s="134">
        <f>SUM(BK1630:BK1633)</f>
        <v>0</v>
      </c>
    </row>
    <row r="1630" spans="2:65" s="1" customFormat="1" ht="16.5" customHeight="1">
      <c r="B1630" s="33"/>
      <c r="C1630" s="137" t="s">
        <v>2029</v>
      </c>
      <c r="D1630" s="137" t="s">
        <v>173</v>
      </c>
      <c r="E1630" s="138" t="s">
        <v>2030</v>
      </c>
      <c r="F1630" s="139" t="s">
        <v>2031</v>
      </c>
      <c r="G1630" s="140" t="s">
        <v>2032</v>
      </c>
      <c r="H1630" s="141">
        <v>1</v>
      </c>
      <c r="I1630" s="142"/>
      <c r="J1630" s="143">
        <f>ROUND(I1630*H1630,2)</f>
        <v>0</v>
      </c>
      <c r="K1630" s="139" t="s">
        <v>177</v>
      </c>
      <c r="L1630" s="33"/>
      <c r="M1630" s="144" t="s">
        <v>1</v>
      </c>
      <c r="N1630" s="145" t="s">
        <v>50</v>
      </c>
      <c r="P1630" s="146">
        <f>O1630*H1630</f>
        <v>0</v>
      </c>
      <c r="Q1630" s="146">
        <v>0</v>
      </c>
      <c r="R1630" s="146">
        <f>Q1630*H1630</f>
        <v>0</v>
      </c>
      <c r="S1630" s="146">
        <v>0</v>
      </c>
      <c r="T1630" s="147">
        <f>S1630*H1630</f>
        <v>0</v>
      </c>
      <c r="AR1630" s="148" t="s">
        <v>2033</v>
      </c>
      <c r="AT1630" s="148" t="s">
        <v>173</v>
      </c>
      <c r="AU1630" s="148" t="s">
        <v>98</v>
      </c>
      <c r="AY1630" s="17" t="s">
        <v>171</v>
      </c>
      <c r="BE1630" s="149">
        <f>IF(N1630="základní",J1630,0)</f>
        <v>0</v>
      </c>
      <c r="BF1630" s="149">
        <f>IF(N1630="snížená",J1630,0)</f>
        <v>0</v>
      </c>
      <c r="BG1630" s="149">
        <f>IF(N1630="zákl. přenesená",J1630,0)</f>
        <v>0</v>
      </c>
      <c r="BH1630" s="149">
        <f>IF(N1630="sníž. přenesená",J1630,0)</f>
        <v>0</v>
      </c>
      <c r="BI1630" s="149">
        <f>IF(N1630="nulová",J1630,0)</f>
        <v>0</v>
      </c>
      <c r="BJ1630" s="17" t="s">
        <v>92</v>
      </c>
      <c r="BK1630" s="149">
        <f>ROUND(I1630*H1630,2)</f>
        <v>0</v>
      </c>
      <c r="BL1630" s="17" t="s">
        <v>2033</v>
      </c>
      <c r="BM1630" s="148" t="s">
        <v>2034</v>
      </c>
    </row>
    <row r="1631" spans="2:65" s="1" customFormat="1">
      <c r="B1631" s="33"/>
      <c r="D1631" s="150" t="s">
        <v>180</v>
      </c>
      <c r="F1631" s="151" t="s">
        <v>2031</v>
      </c>
      <c r="I1631" s="152"/>
      <c r="L1631" s="33"/>
      <c r="M1631" s="153"/>
      <c r="T1631" s="57"/>
      <c r="AT1631" s="17" t="s">
        <v>180</v>
      </c>
      <c r="AU1631" s="17" t="s">
        <v>98</v>
      </c>
    </row>
    <row r="1632" spans="2:65" s="12" customFormat="1" ht="20.399999999999999">
      <c r="B1632" s="154"/>
      <c r="D1632" s="150" t="s">
        <v>182</v>
      </c>
      <c r="E1632" s="155" t="s">
        <v>1</v>
      </c>
      <c r="F1632" s="156" t="s">
        <v>2035</v>
      </c>
      <c r="H1632" s="157">
        <v>1</v>
      </c>
      <c r="I1632" s="158"/>
      <c r="L1632" s="154"/>
      <c r="M1632" s="159"/>
      <c r="T1632" s="160"/>
      <c r="AT1632" s="155" t="s">
        <v>182</v>
      </c>
      <c r="AU1632" s="155" t="s">
        <v>98</v>
      </c>
      <c r="AV1632" s="12" t="s">
        <v>98</v>
      </c>
      <c r="AW1632" s="12" t="s">
        <v>40</v>
      </c>
      <c r="AX1632" s="12" t="s">
        <v>85</v>
      </c>
      <c r="AY1632" s="155" t="s">
        <v>171</v>
      </c>
    </row>
    <row r="1633" spans="2:51" s="13" customFormat="1">
      <c r="B1633" s="172"/>
      <c r="D1633" s="150" t="s">
        <v>182</v>
      </c>
      <c r="E1633" s="173" t="s">
        <v>1</v>
      </c>
      <c r="F1633" s="174" t="s">
        <v>546</v>
      </c>
      <c r="H1633" s="175">
        <v>1</v>
      </c>
      <c r="I1633" s="176"/>
      <c r="L1633" s="172"/>
      <c r="M1633" s="195"/>
      <c r="N1633" s="196"/>
      <c r="O1633" s="196"/>
      <c r="P1633" s="196"/>
      <c r="Q1633" s="196"/>
      <c r="R1633" s="196"/>
      <c r="S1633" s="196"/>
      <c r="T1633" s="197"/>
      <c r="AT1633" s="173" t="s">
        <v>182</v>
      </c>
      <c r="AU1633" s="173" t="s">
        <v>98</v>
      </c>
      <c r="AV1633" s="13" t="s">
        <v>178</v>
      </c>
      <c r="AW1633" s="13" t="s">
        <v>40</v>
      </c>
      <c r="AX1633" s="13" t="s">
        <v>92</v>
      </c>
      <c r="AY1633" s="173" t="s">
        <v>171</v>
      </c>
    </row>
    <row r="1634" spans="2:51" s="1" customFormat="1" ht="6.9" customHeight="1">
      <c r="B1634" s="45"/>
      <c r="C1634" s="46"/>
      <c r="D1634" s="46"/>
      <c r="E1634" s="46"/>
      <c r="F1634" s="46"/>
      <c r="G1634" s="46"/>
      <c r="H1634" s="46"/>
      <c r="I1634" s="46"/>
      <c r="J1634" s="46"/>
      <c r="K1634" s="46"/>
      <c r="L1634" s="33"/>
    </row>
  </sheetData>
  <sheetProtection algorithmName="SHA-512" hashValue="rZ2hn4kpRAlGLJ1b9jz1zoLxlA6UXHXoI9gGKdborpew0WMxfMlGexBMBNynFeOw3lbH6ZyRNybefu8S29ebig==" saltValue="YRm5AhbsgvexfESxrOhiEJpuhI6QQDApsh6ncuBxobQdv70o8aFjlMI6ljG7v/nvZO1OZOyFJsdoV1e8oHmZnw==" spinCount="100000" sheet="1" objects="1" scenarios="1" formatColumns="0" formatRows="0" autoFilter="0"/>
  <autoFilter ref="C130:K1633" xr:uid="{00000000-0009-0000-0000-000003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54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718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2036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ROUND(J126,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ROUND((SUM(BE126:BE548)),  2)</f>
        <v>0</v>
      </c>
      <c r="I35" s="97">
        <v>0.21</v>
      </c>
      <c r="J35" s="87">
        <f>ROUND(((SUM(BE126:BE548))*I35),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ROUND((SUM(BF126:BF548)),  2)</f>
        <v>0</v>
      </c>
      <c r="I36" s="97">
        <v>0.15</v>
      </c>
      <c r="J36" s="87">
        <f>ROUND(((SUM(BF126:BF548))*I36),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ROUND((SUM(BG126:BG548)),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ROUND((SUM(BH126:BH548)),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ROUND((SUM(BI126:BI548)),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718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SO 12 - Rekonstrukce vodovodu, ulice 5. května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J126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J127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J128</f>
        <v>0</v>
      </c>
      <c r="L100" s="113"/>
    </row>
    <row r="101" spans="2:47" s="9" customFormat="1" ht="19.95" customHeight="1">
      <c r="B101" s="113"/>
      <c r="D101" s="114" t="s">
        <v>721</v>
      </c>
      <c r="E101" s="115"/>
      <c r="F101" s="115"/>
      <c r="G101" s="115"/>
      <c r="H101" s="115"/>
      <c r="I101" s="115"/>
      <c r="J101" s="116">
        <f>J318</f>
        <v>0</v>
      </c>
      <c r="L101" s="113"/>
    </row>
    <row r="102" spans="2:47" s="9" customFormat="1" ht="19.95" customHeight="1">
      <c r="B102" s="113"/>
      <c r="D102" s="114" t="s">
        <v>150</v>
      </c>
      <c r="E102" s="115"/>
      <c r="F102" s="115"/>
      <c r="G102" s="115"/>
      <c r="H102" s="115"/>
      <c r="I102" s="115"/>
      <c r="J102" s="116">
        <f>J333</f>
        <v>0</v>
      </c>
      <c r="L102" s="113"/>
    </row>
    <row r="103" spans="2:47" s="9" customFormat="1" ht="19.95" customHeight="1">
      <c r="B103" s="113"/>
      <c r="D103" s="114" t="s">
        <v>152</v>
      </c>
      <c r="E103" s="115"/>
      <c r="F103" s="115"/>
      <c r="G103" s="115"/>
      <c r="H103" s="115"/>
      <c r="I103" s="115"/>
      <c r="J103" s="116">
        <f>J529</f>
        <v>0</v>
      </c>
      <c r="L103" s="113"/>
    </row>
    <row r="104" spans="2:47" s="9" customFormat="1" ht="19.95" customHeight="1">
      <c r="B104" s="113"/>
      <c r="D104" s="114" t="s">
        <v>153</v>
      </c>
      <c r="E104" s="115"/>
      <c r="F104" s="115"/>
      <c r="G104" s="115"/>
      <c r="H104" s="115"/>
      <c r="I104" s="115"/>
      <c r="J104" s="116">
        <f>J546</f>
        <v>0</v>
      </c>
      <c r="L104" s="113"/>
    </row>
    <row r="105" spans="2:47" s="1" customFormat="1" ht="21.75" customHeight="1">
      <c r="B105" s="33"/>
      <c r="L105" s="33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47" s="1" customFormat="1" ht="6.9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47" s="1" customFormat="1" ht="24.9" customHeight="1">
      <c r="B111" s="33"/>
      <c r="C111" s="21" t="s">
        <v>156</v>
      </c>
      <c r="L111" s="33"/>
    </row>
    <row r="112" spans="2:47" s="1" customFormat="1" ht="6.9" customHeight="1">
      <c r="B112" s="33"/>
      <c r="L112" s="33"/>
    </row>
    <row r="113" spans="2:63" s="1" customFormat="1" ht="12" customHeight="1">
      <c r="B113" s="33"/>
      <c r="C113" s="27" t="s">
        <v>16</v>
      </c>
      <c r="L113" s="33"/>
    </row>
    <row r="114" spans="2:63" s="1" customFormat="1" ht="26.25" customHeight="1">
      <c r="B114" s="33"/>
      <c r="E114" s="241" t="str">
        <f>E7</f>
        <v>Sušice - stavební úpravy kanalizace a vodovodu v ul. 5. května, Smetanova a Studentská</v>
      </c>
      <c r="F114" s="242"/>
      <c r="G114" s="242"/>
      <c r="H114" s="242"/>
      <c r="L114" s="33"/>
    </row>
    <row r="115" spans="2:63" ht="12" customHeight="1">
      <c r="B115" s="20"/>
      <c r="C115" s="27" t="s">
        <v>133</v>
      </c>
      <c r="L115" s="20"/>
    </row>
    <row r="116" spans="2:63" s="1" customFormat="1" ht="16.5" customHeight="1">
      <c r="B116" s="33"/>
      <c r="E116" s="241" t="s">
        <v>718</v>
      </c>
      <c r="F116" s="240"/>
      <c r="G116" s="240"/>
      <c r="H116" s="240"/>
      <c r="L116" s="33"/>
    </row>
    <row r="117" spans="2:63" s="1" customFormat="1" ht="12" customHeight="1">
      <c r="B117" s="33"/>
      <c r="C117" s="27" t="s">
        <v>135</v>
      </c>
      <c r="L117" s="33"/>
    </row>
    <row r="118" spans="2:63" s="1" customFormat="1" ht="16.5" customHeight="1">
      <c r="B118" s="33"/>
      <c r="E118" s="235" t="str">
        <f>E11</f>
        <v>SO 12 - Rekonstrukce vodovodu, ulice 5. května</v>
      </c>
      <c r="F118" s="240"/>
      <c r="G118" s="240"/>
      <c r="H118" s="240"/>
      <c r="L118" s="33"/>
    </row>
    <row r="119" spans="2:63" s="1" customFormat="1" ht="6.9" customHeight="1">
      <c r="B119" s="33"/>
      <c r="L119" s="33"/>
    </row>
    <row r="120" spans="2:63" s="1" customFormat="1" ht="12" customHeight="1">
      <c r="B120" s="33"/>
      <c r="C120" s="27" t="s">
        <v>22</v>
      </c>
      <c r="F120" s="25" t="str">
        <f>F14</f>
        <v>Sušice</v>
      </c>
      <c r="I120" s="27" t="s">
        <v>24</v>
      </c>
      <c r="J120" s="53" t="str">
        <f>IF(J14="","",J14)</f>
        <v>30. 1. 2023</v>
      </c>
      <c r="L120" s="33"/>
    </row>
    <row r="121" spans="2:63" s="1" customFormat="1" ht="6.9" customHeight="1">
      <c r="B121" s="33"/>
      <c r="L121" s="33"/>
    </row>
    <row r="122" spans="2:63" s="1" customFormat="1" ht="15.15" customHeight="1">
      <c r="B122" s="33"/>
      <c r="C122" s="27" t="s">
        <v>30</v>
      </c>
      <c r="F122" s="25" t="str">
        <f>E17</f>
        <v>Město Sušice, nám. Svobody 138, 342 01 Sušice</v>
      </c>
      <c r="I122" s="27" t="s">
        <v>37</v>
      </c>
      <c r="J122" s="31" t="str">
        <f>E23</f>
        <v>Ing. Zdeněk Bláha</v>
      </c>
      <c r="L122" s="33"/>
    </row>
    <row r="123" spans="2:63" s="1" customFormat="1" ht="15.15" customHeight="1">
      <c r="B123" s="33"/>
      <c r="C123" s="27" t="s">
        <v>35</v>
      </c>
      <c r="F123" s="25" t="str">
        <f>IF(E20="","",E20)</f>
        <v>Vyplň údaj</v>
      </c>
      <c r="I123" s="27" t="s">
        <v>41</v>
      </c>
      <c r="J123" s="31" t="str">
        <f>E26</f>
        <v>Michal Komorous</v>
      </c>
      <c r="L123" s="33"/>
    </row>
    <row r="124" spans="2:63" s="1" customFormat="1" ht="10.35" customHeight="1">
      <c r="B124" s="33"/>
      <c r="L124" s="33"/>
    </row>
    <row r="125" spans="2:63" s="10" customFormat="1" ht="29.25" customHeight="1">
      <c r="B125" s="117"/>
      <c r="C125" s="118" t="s">
        <v>157</v>
      </c>
      <c r="D125" s="119" t="s">
        <v>70</v>
      </c>
      <c r="E125" s="119" t="s">
        <v>66</v>
      </c>
      <c r="F125" s="119" t="s">
        <v>67</v>
      </c>
      <c r="G125" s="119" t="s">
        <v>158</v>
      </c>
      <c r="H125" s="119" t="s">
        <v>159</v>
      </c>
      <c r="I125" s="119" t="s">
        <v>160</v>
      </c>
      <c r="J125" s="119" t="s">
        <v>143</v>
      </c>
      <c r="K125" s="120" t="s">
        <v>161</v>
      </c>
      <c r="L125" s="117"/>
      <c r="M125" s="60" t="s">
        <v>1</v>
      </c>
      <c r="N125" s="61" t="s">
        <v>49</v>
      </c>
      <c r="O125" s="61" t="s">
        <v>162</v>
      </c>
      <c r="P125" s="61" t="s">
        <v>163</v>
      </c>
      <c r="Q125" s="61" t="s">
        <v>164</v>
      </c>
      <c r="R125" s="61" t="s">
        <v>165</v>
      </c>
      <c r="S125" s="61" t="s">
        <v>166</v>
      </c>
      <c r="T125" s="62" t="s">
        <v>167</v>
      </c>
    </row>
    <row r="126" spans="2:63" s="1" customFormat="1" ht="22.8" customHeight="1">
      <c r="B126" s="33"/>
      <c r="C126" s="65" t="s">
        <v>168</v>
      </c>
      <c r="J126" s="121">
        <f>BK126</f>
        <v>0</v>
      </c>
      <c r="L126" s="33"/>
      <c r="M126" s="63"/>
      <c r="N126" s="54"/>
      <c r="O126" s="54"/>
      <c r="P126" s="122">
        <f>P127</f>
        <v>0</v>
      </c>
      <c r="Q126" s="54"/>
      <c r="R126" s="122">
        <f>R127</f>
        <v>2.9583295400000007</v>
      </c>
      <c r="S126" s="54"/>
      <c r="T126" s="123">
        <f>T127</f>
        <v>0</v>
      </c>
      <c r="AT126" s="17" t="s">
        <v>84</v>
      </c>
      <c r="AU126" s="17" t="s">
        <v>145</v>
      </c>
      <c r="BK126" s="124">
        <f>BK127</f>
        <v>0</v>
      </c>
    </row>
    <row r="127" spans="2:63" s="11" customFormat="1" ht="25.95" customHeight="1">
      <c r="B127" s="125"/>
      <c r="D127" s="126" t="s">
        <v>84</v>
      </c>
      <c r="E127" s="127" t="s">
        <v>169</v>
      </c>
      <c r="F127" s="127" t="s">
        <v>170</v>
      </c>
      <c r="I127" s="128"/>
      <c r="J127" s="129">
        <f>BK127</f>
        <v>0</v>
      </c>
      <c r="L127" s="125"/>
      <c r="M127" s="130"/>
      <c r="P127" s="131">
        <f>P128+P318+P333+P529+P546</f>
        <v>0</v>
      </c>
      <c r="R127" s="131">
        <f>R128+R318+R333+R529+R546</f>
        <v>2.9583295400000007</v>
      </c>
      <c r="T127" s="132">
        <f>T128+T318+T333+T529+T546</f>
        <v>0</v>
      </c>
      <c r="AR127" s="126" t="s">
        <v>92</v>
      </c>
      <c r="AT127" s="133" t="s">
        <v>84</v>
      </c>
      <c r="AU127" s="133" t="s">
        <v>85</v>
      </c>
      <c r="AY127" s="126" t="s">
        <v>171</v>
      </c>
      <c r="BK127" s="134">
        <f>BK128+BK318+BK333+BK529+BK546</f>
        <v>0</v>
      </c>
    </row>
    <row r="128" spans="2:63" s="11" customFormat="1" ht="22.8" customHeight="1">
      <c r="B128" s="125"/>
      <c r="D128" s="126" t="s">
        <v>84</v>
      </c>
      <c r="E128" s="135" t="s">
        <v>92</v>
      </c>
      <c r="F128" s="135" t="s">
        <v>172</v>
      </c>
      <c r="I128" s="128"/>
      <c r="J128" s="136">
        <f>BK128</f>
        <v>0</v>
      </c>
      <c r="L128" s="125"/>
      <c r="M128" s="130"/>
      <c r="P128" s="131">
        <f>SUM(P129:P317)</f>
        <v>0</v>
      </c>
      <c r="R128" s="131">
        <f>SUM(R129:R317)</f>
        <v>0.80786460000000004</v>
      </c>
      <c r="T128" s="132">
        <f>SUM(T129:T317)</f>
        <v>0</v>
      </c>
      <c r="AR128" s="126" t="s">
        <v>92</v>
      </c>
      <c r="AT128" s="133" t="s">
        <v>84</v>
      </c>
      <c r="AU128" s="133" t="s">
        <v>92</v>
      </c>
      <c r="AY128" s="126" t="s">
        <v>171</v>
      </c>
      <c r="BK128" s="134">
        <f>SUM(BK129:BK317)</f>
        <v>0</v>
      </c>
    </row>
    <row r="129" spans="2:65" s="1" customFormat="1" ht="24.15" customHeight="1">
      <c r="B129" s="33"/>
      <c r="C129" s="137" t="s">
        <v>92</v>
      </c>
      <c r="D129" s="137" t="s">
        <v>173</v>
      </c>
      <c r="E129" s="138" t="s">
        <v>786</v>
      </c>
      <c r="F129" s="139" t="s">
        <v>787</v>
      </c>
      <c r="G129" s="140" t="s">
        <v>788</v>
      </c>
      <c r="H129" s="141">
        <v>360</v>
      </c>
      <c r="I129" s="142"/>
      <c r="J129" s="143">
        <f>ROUND(I129*H129,2)</f>
        <v>0</v>
      </c>
      <c r="K129" s="139" t="s">
        <v>177</v>
      </c>
      <c r="L129" s="33"/>
      <c r="M129" s="144" t="s">
        <v>1</v>
      </c>
      <c r="N129" s="145" t="s">
        <v>50</v>
      </c>
      <c r="P129" s="146">
        <f>O129*H129</f>
        <v>0</v>
      </c>
      <c r="Q129" s="146">
        <v>3.0000000000000001E-5</v>
      </c>
      <c r="R129" s="146">
        <f>Q129*H129</f>
        <v>1.0800000000000001E-2</v>
      </c>
      <c r="S129" s="146">
        <v>0</v>
      </c>
      <c r="T129" s="147">
        <f>S129*H129</f>
        <v>0</v>
      </c>
      <c r="AR129" s="148" t="s">
        <v>178</v>
      </c>
      <c r="AT129" s="148" t="s">
        <v>173</v>
      </c>
      <c r="AU129" s="148" t="s">
        <v>98</v>
      </c>
      <c r="AY129" s="17" t="s">
        <v>171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92</v>
      </c>
      <c r="BK129" s="149">
        <f>ROUND(I129*H129,2)</f>
        <v>0</v>
      </c>
      <c r="BL129" s="17" t="s">
        <v>178</v>
      </c>
      <c r="BM129" s="148" t="s">
        <v>2037</v>
      </c>
    </row>
    <row r="130" spans="2:65" s="1" customFormat="1" ht="19.2">
      <c r="B130" s="33"/>
      <c r="D130" s="150" t="s">
        <v>180</v>
      </c>
      <c r="F130" s="151" t="s">
        <v>790</v>
      </c>
      <c r="I130" s="152"/>
      <c r="L130" s="33"/>
      <c r="M130" s="153"/>
      <c r="T130" s="57"/>
      <c r="AT130" s="17" t="s">
        <v>180</v>
      </c>
      <c r="AU130" s="17" t="s">
        <v>98</v>
      </c>
    </row>
    <row r="131" spans="2:65" s="12" customFormat="1">
      <c r="B131" s="154"/>
      <c r="D131" s="150" t="s">
        <v>182</v>
      </c>
      <c r="E131" s="155" t="s">
        <v>1</v>
      </c>
      <c r="F131" s="156" t="s">
        <v>2038</v>
      </c>
      <c r="H131" s="157">
        <v>360</v>
      </c>
      <c r="I131" s="158"/>
      <c r="L131" s="154"/>
      <c r="M131" s="159"/>
      <c r="T131" s="160"/>
      <c r="AT131" s="155" t="s">
        <v>182</v>
      </c>
      <c r="AU131" s="155" t="s">
        <v>98</v>
      </c>
      <c r="AV131" s="12" t="s">
        <v>98</v>
      </c>
      <c r="AW131" s="12" t="s">
        <v>40</v>
      </c>
      <c r="AX131" s="12" t="s">
        <v>85</v>
      </c>
      <c r="AY131" s="155" t="s">
        <v>171</v>
      </c>
    </row>
    <row r="132" spans="2:65" s="13" customFormat="1">
      <c r="B132" s="172"/>
      <c r="D132" s="150" t="s">
        <v>182</v>
      </c>
      <c r="E132" s="173" t="s">
        <v>1</v>
      </c>
      <c r="F132" s="174" t="s">
        <v>546</v>
      </c>
      <c r="H132" s="175">
        <v>360</v>
      </c>
      <c r="I132" s="176"/>
      <c r="L132" s="172"/>
      <c r="M132" s="177"/>
      <c r="T132" s="178"/>
      <c r="AT132" s="173" t="s">
        <v>182</v>
      </c>
      <c r="AU132" s="173" t="s">
        <v>98</v>
      </c>
      <c r="AV132" s="13" t="s">
        <v>178</v>
      </c>
      <c r="AW132" s="13" t="s">
        <v>40</v>
      </c>
      <c r="AX132" s="13" t="s">
        <v>92</v>
      </c>
      <c r="AY132" s="173" t="s">
        <v>171</v>
      </c>
    </row>
    <row r="133" spans="2:65" s="1" customFormat="1" ht="24.15" customHeight="1">
      <c r="B133" s="33"/>
      <c r="C133" s="137" t="s">
        <v>98</v>
      </c>
      <c r="D133" s="137" t="s">
        <v>173</v>
      </c>
      <c r="E133" s="138" t="s">
        <v>792</v>
      </c>
      <c r="F133" s="139" t="s">
        <v>793</v>
      </c>
      <c r="G133" s="140" t="s">
        <v>794</v>
      </c>
      <c r="H133" s="141">
        <v>45</v>
      </c>
      <c r="I133" s="142"/>
      <c r="J133" s="143">
        <f>ROUND(I133*H133,2)</f>
        <v>0</v>
      </c>
      <c r="K133" s="139" t="s">
        <v>177</v>
      </c>
      <c r="L133" s="33"/>
      <c r="M133" s="144" t="s">
        <v>1</v>
      </c>
      <c r="N133" s="145" t="s">
        <v>50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178</v>
      </c>
      <c r="AT133" s="148" t="s">
        <v>173</v>
      </c>
      <c r="AU133" s="148" t="s">
        <v>98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92</v>
      </c>
      <c r="BK133" s="149">
        <f>ROUND(I133*H133,2)</f>
        <v>0</v>
      </c>
      <c r="BL133" s="17" t="s">
        <v>178</v>
      </c>
      <c r="BM133" s="148" t="s">
        <v>2039</v>
      </c>
    </row>
    <row r="134" spans="2:65" s="1" customFormat="1" ht="19.2">
      <c r="B134" s="33"/>
      <c r="D134" s="150" t="s">
        <v>180</v>
      </c>
      <c r="F134" s="151" t="s">
        <v>796</v>
      </c>
      <c r="I134" s="152"/>
      <c r="L134" s="33"/>
      <c r="M134" s="153"/>
      <c r="T134" s="57"/>
      <c r="AT134" s="17" t="s">
        <v>180</v>
      </c>
      <c r="AU134" s="17" t="s">
        <v>98</v>
      </c>
    </row>
    <row r="135" spans="2:65" s="12" customFormat="1">
      <c r="B135" s="154"/>
      <c r="D135" s="150" t="s">
        <v>182</v>
      </c>
      <c r="E135" s="155" t="s">
        <v>1</v>
      </c>
      <c r="F135" s="156" t="s">
        <v>2040</v>
      </c>
      <c r="H135" s="157">
        <v>45</v>
      </c>
      <c r="I135" s="158"/>
      <c r="L135" s="154"/>
      <c r="M135" s="159"/>
      <c r="T135" s="160"/>
      <c r="AT135" s="155" t="s">
        <v>182</v>
      </c>
      <c r="AU135" s="155" t="s">
        <v>98</v>
      </c>
      <c r="AV135" s="12" t="s">
        <v>98</v>
      </c>
      <c r="AW135" s="12" t="s">
        <v>40</v>
      </c>
      <c r="AX135" s="12" t="s">
        <v>85</v>
      </c>
      <c r="AY135" s="155" t="s">
        <v>171</v>
      </c>
    </row>
    <row r="136" spans="2:65" s="13" customFormat="1">
      <c r="B136" s="172"/>
      <c r="D136" s="150" t="s">
        <v>182</v>
      </c>
      <c r="E136" s="173" t="s">
        <v>1</v>
      </c>
      <c r="F136" s="174" t="s">
        <v>546</v>
      </c>
      <c r="H136" s="175">
        <v>45</v>
      </c>
      <c r="I136" s="176"/>
      <c r="L136" s="172"/>
      <c r="M136" s="177"/>
      <c r="T136" s="178"/>
      <c r="AT136" s="173" t="s">
        <v>182</v>
      </c>
      <c r="AU136" s="173" t="s">
        <v>98</v>
      </c>
      <c r="AV136" s="13" t="s">
        <v>178</v>
      </c>
      <c r="AW136" s="13" t="s">
        <v>40</v>
      </c>
      <c r="AX136" s="13" t="s">
        <v>92</v>
      </c>
      <c r="AY136" s="173" t="s">
        <v>171</v>
      </c>
    </row>
    <row r="137" spans="2:65" s="1" customFormat="1" ht="24.15" customHeight="1">
      <c r="B137" s="33"/>
      <c r="C137" s="137" t="s">
        <v>190</v>
      </c>
      <c r="D137" s="137" t="s">
        <v>173</v>
      </c>
      <c r="E137" s="138" t="s">
        <v>798</v>
      </c>
      <c r="F137" s="139" t="s">
        <v>799</v>
      </c>
      <c r="G137" s="140" t="s">
        <v>197</v>
      </c>
      <c r="H137" s="141">
        <v>3</v>
      </c>
      <c r="I137" s="142"/>
      <c r="J137" s="143">
        <f>ROUND(I137*H137,2)</f>
        <v>0</v>
      </c>
      <c r="K137" s="139" t="s">
        <v>177</v>
      </c>
      <c r="L137" s="33"/>
      <c r="M137" s="144" t="s">
        <v>1</v>
      </c>
      <c r="N137" s="145" t="s">
        <v>50</v>
      </c>
      <c r="P137" s="146">
        <f>O137*H137</f>
        <v>0</v>
      </c>
      <c r="Q137" s="146">
        <v>8.6800000000000002E-3</v>
      </c>
      <c r="R137" s="146">
        <f>Q137*H137</f>
        <v>2.6040000000000001E-2</v>
      </c>
      <c r="S137" s="146">
        <v>0</v>
      </c>
      <c r="T137" s="147">
        <f>S137*H137</f>
        <v>0</v>
      </c>
      <c r="AR137" s="148" t="s">
        <v>178</v>
      </c>
      <c r="AT137" s="148" t="s">
        <v>173</v>
      </c>
      <c r="AU137" s="148" t="s">
        <v>98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92</v>
      </c>
      <c r="BK137" s="149">
        <f>ROUND(I137*H137,2)</f>
        <v>0</v>
      </c>
      <c r="BL137" s="17" t="s">
        <v>178</v>
      </c>
      <c r="BM137" s="148" t="s">
        <v>2041</v>
      </c>
    </row>
    <row r="138" spans="2:65" s="1" customFormat="1" ht="57.6">
      <c r="B138" s="33"/>
      <c r="D138" s="150" t="s">
        <v>180</v>
      </c>
      <c r="F138" s="151" t="s">
        <v>801</v>
      </c>
      <c r="I138" s="152"/>
      <c r="L138" s="33"/>
      <c r="M138" s="153"/>
      <c r="T138" s="57"/>
      <c r="AT138" s="17" t="s">
        <v>180</v>
      </c>
      <c r="AU138" s="17" t="s">
        <v>98</v>
      </c>
    </row>
    <row r="139" spans="2:65" s="14" customFormat="1">
      <c r="B139" s="182"/>
      <c r="D139" s="150" t="s">
        <v>182</v>
      </c>
      <c r="E139" s="183" t="s">
        <v>1</v>
      </c>
      <c r="F139" s="184" t="s">
        <v>2042</v>
      </c>
      <c r="H139" s="183" t="s">
        <v>1</v>
      </c>
      <c r="I139" s="185"/>
      <c r="L139" s="182"/>
      <c r="M139" s="186"/>
      <c r="T139" s="187"/>
      <c r="AT139" s="183" t="s">
        <v>182</v>
      </c>
      <c r="AU139" s="183" t="s">
        <v>98</v>
      </c>
      <c r="AV139" s="14" t="s">
        <v>92</v>
      </c>
      <c r="AW139" s="14" t="s">
        <v>40</v>
      </c>
      <c r="AX139" s="14" t="s">
        <v>85</v>
      </c>
      <c r="AY139" s="183" t="s">
        <v>171</v>
      </c>
    </row>
    <row r="140" spans="2:65" s="12" customFormat="1">
      <c r="B140" s="154"/>
      <c r="D140" s="150" t="s">
        <v>182</v>
      </c>
      <c r="E140" s="155" t="s">
        <v>1</v>
      </c>
      <c r="F140" s="156" t="s">
        <v>2043</v>
      </c>
      <c r="H140" s="157">
        <v>3</v>
      </c>
      <c r="I140" s="158"/>
      <c r="L140" s="154"/>
      <c r="M140" s="159"/>
      <c r="T140" s="160"/>
      <c r="AT140" s="155" t="s">
        <v>182</v>
      </c>
      <c r="AU140" s="155" t="s">
        <v>98</v>
      </c>
      <c r="AV140" s="12" t="s">
        <v>98</v>
      </c>
      <c r="AW140" s="12" t="s">
        <v>40</v>
      </c>
      <c r="AX140" s="12" t="s">
        <v>85</v>
      </c>
      <c r="AY140" s="155" t="s">
        <v>171</v>
      </c>
    </row>
    <row r="141" spans="2:65" s="13" customFormat="1">
      <c r="B141" s="172"/>
      <c r="D141" s="150" t="s">
        <v>182</v>
      </c>
      <c r="E141" s="173" t="s">
        <v>1</v>
      </c>
      <c r="F141" s="174" t="s">
        <v>546</v>
      </c>
      <c r="H141" s="175">
        <v>3</v>
      </c>
      <c r="I141" s="176"/>
      <c r="L141" s="172"/>
      <c r="M141" s="177"/>
      <c r="T141" s="178"/>
      <c r="AT141" s="173" t="s">
        <v>182</v>
      </c>
      <c r="AU141" s="173" t="s">
        <v>98</v>
      </c>
      <c r="AV141" s="13" t="s">
        <v>178</v>
      </c>
      <c r="AW141" s="13" t="s">
        <v>40</v>
      </c>
      <c r="AX141" s="13" t="s">
        <v>92</v>
      </c>
      <c r="AY141" s="173" t="s">
        <v>171</v>
      </c>
    </row>
    <row r="142" spans="2:65" s="1" customFormat="1" ht="24.15" customHeight="1">
      <c r="B142" s="33"/>
      <c r="C142" s="137" t="s">
        <v>178</v>
      </c>
      <c r="D142" s="137" t="s">
        <v>173</v>
      </c>
      <c r="E142" s="138" t="s">
        <v>832</v>
      </c>
      <c r="F142" s="139" t="s">
        <v>833</v>
      </c>
      <c r="G142" s="140" t="s">
        <v>197</v>
      </c>
      <c r="H142" s="141">
        <v>2.4</v>
      </c>
      <c r="I142" s="142"/>
      <c r="J142" s="143">
        <f>ROUND(I142*H142,2)</f>
        <v>0</v>
      </c>
      <c r="K142" s="139" t="s">
        <v>177</v>
      </c>
      <c r="L142" s="33"/>
      <c r="M142" s="144" t="s">
        <v>1</v>
      </c>
      <c r="N142" s="145" t="s">
        <v>50</v>
      </c>
      <c r="P142" s="146">
        <f>O142*H142</f>
        <v>0</v>
      </c>
      <c r="Q142" s="146">
        <v>1.269E-2</v>
      </c>
      <c r="R142" s="146">
        <f>Q142*H142</f>
        <v>3.0455999999999997E-2</v>
      </c>
      <c r="S142" s="146">
        <v>0</v>
      </c>
      <c r="T142" s="147">
        <f>S142*H142</f>
        <v>0</v>
      </c>
      <c r="AR142" s="148" t="s">
        <v>178</v>
      </c>
      <c r="AT142" s="148" t="s">
        <v>173</v>
      </c>
      <c r="AU142" s="148" t="s">
        <v>98</v>
      </c>
      <c r="AY142" s="17" t="s">
        <v>171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92</v>
      </c>
      <c r="BK142" s="149">
        <f>ROUND(I142*H142,2)</f>
        <v>0</v>
      </c>
      <c r="BL142" s="17" t="s">
        <v>178</v>
      </c>
      <c r="BM142" s="148" t="s">
        <v>2044</v>
      </c>
    </row>
    <row r="143" spans="2:65" s="1" customFormat="1" ht="57.6">
      <c r="B143" s="33"/>
      <c r="D143" s="150" t="s">
        <v>180</v>
      </c>
      <c r="F143" s="151" t="s">
        <v>835</v>
      </c>
      <c r="I143" s="152"/>
      <c r="L143" s="33"/>
      <c r="M143" s="153"/>
      <c r="T143" s="57"/>
      <c r="AT143" s="17" t="s">
        <v>180</v>
      </c>
      <c r="AU143" s="17" t="s">
        <v>98</v>
      </c>
    </row>
    <row r="144" spans="2:65" s="14" customFormat="1">
      <c r="B144" s="182"/>
      <c r="D144" s="150" t="s">
        <v>182</v>
      </c>
      <c r="E144" s="183" t="s">
        <v>1</v>
      </c>
      <c r="F144" s="184" t="s">
        <v>2042</v>
      </c>
      <c r="H144" s="183" t="s">
        <v>1</v>
      </c>
      <c r="I144" s="185"/>
      <c r="L144" s="182"/>
      <c r="M144" s="186"/>
      <c r="T144" s="187"/>
      <c r="AT144" s="183" t="s">
        <v>182</v>
      </c>
      <c r="AU144" s="183" t="s">
        <v>98</v>
      </c>
      <c r="AV144" s="14" t="s">
        <v>92</v>
      </c>
      <c r="AW144" s="14" t="s">
        <v>40</v>
      </c>
      <c r="AX144" s="14" t="s">
        <v>85</v>
      </c>
      <c r="AY144" s="183" t="s">
        <v>171</v>
      </c>
    </row>
    <row r="145" spans="2:65" s="12" customFormat="1">
      <c r="B145" s="154"/>
      <c r="D145" s="150" t="s">
        <v>182</v>
      </c>
      <c r="E145" s="155" t="s">
        <v>1</v>
      </c>
      <c r="F145" s="156" t="s">
        <v>2045</v>
      </c>
      <c r="H145" s="157">
        <v>2.4</v>
      </c>
      <c r="I145" s="158"/>
      <c r="L145" s="154"/>
      <c r="M145" s="159"/>
      <c r="T145" s="160"/>
      <c r="AT145" s="155" t="s">
        <v>182</v>
      </c>
      <c r="AU145" s="155" t="s">
        <v>98</v>
      </c>
      <c r="AV145" s="12" t="s">
        <v>98</v>
      </c>
      <c r="AW145" s="12" t="s">
        <v>40</v>
      </c>
      <c r="AX145" s="12" t="s">
        <v>85</v>
      </c>
      <c r="AY145" s="155" t="s">
        <v>171</v>
      </c>
    </row>
    <row r="146" spans="2:65" s="13" customFormat="1">
      <c r="B146" s="172"/>
      <c r="D146" s="150" t="s">
        <v>182</v>
      </c>
      <c r="E146" s="173" t="s">
        <v>1</v>
      </c>
      <c r="F146" s="174" t="s">
        <v>546</v>
      </c>
      <c r="H146" s="175">
        <v>2.4</v>
      </c>
      <c r="I146" s="176"/>
      <c r="L146" s="172"/>
      <c r="M146" s="177"/>
      <c r="T146" s="178"/>
      <c r="AT146" s="173" t="s">
        <v>182</v>
      </c>
      <c r="AU146" s="173" t="s">
        <v>98</v>
      </c>
      <c r="AV146" s="13" t="s">
        <v>178</v>
      </c>
      <c r="AW146" s="13" t="s">
        <v>40</v>
      </c>
      <c r="AX146" s="13" t="s">
        <v>92</v>
      </c>
      <c r="AY146" s="173" t="s">
        <v>171</v>
      </c>
    </row>
    <row r="147" spans="2:65" s="1" customFormat="1" ht="24.15" customHeight="1">
      <c r="B147" s="33"/>
      <c r="C147" s="137" t="s">
        <v>202</v>
      </c>
      <c r="D147" s="137" t="s">
        <v>173</v>
      </c>
      <c r="E147" s="138" t="s">
        <v>208</v>
      </c>
      <c r="F147" s="139" t="s">
        <v>209</v>
      </c>
      <c r="G147" s="140" t="s">
        <v>197</v>
      </c>
      <c r="H147" s="141">
        <v>11.6</v>
      </c>
      <c r="I147" s="142"/>
      <c r="J147" s="143">
        <f>ROUND(I147*H147,2)</f>
        <v>0</v>
      </c>
      <c r="K147" s="139" t="s">
        <v>177</v>
      </c>
      <c r="L147" s="33"/>
      <c r="M147" s="144" t="s">
        <v>1</v>
      </c>
      <c r="N147" s="145" t="s">
        <v>50</v>
      </c>
      <c r="P147" s="146">
        <f>O147*H147</f>
        <v>0</v>
      </c>
      <c r="Q147" s="146">
        <v>3.6900000000000002E-2</v>
      </c>
      <c r="R147" s="146">
        <f>Q147*H147</f>
        <v>0.42804000000000003</v>
      </c>
      <c r="S147" s="146">
        <v>0</v>
      </c>
      <c r="T147" s="147">
        <f>S147*H147</f>
        <v>0</v>
      </c>
      <c r="AR147" s="148" t="s">
        <v>178</v>
      </c>
      <c r="AT147" s="148" t="s">
        <v>173</v>
      </c>
      <c r="AU147" s="148" t="s">
        <v>98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92</v>
      </c>
      <c r="BK147" s="149">
        <f>ROUND(I147*H147,2)</f>
        <v>0</v>
      </c>
      <c r="BL147" s="17" t="s">
        <v>178</v>
      </c>
      <c r="BM147" s="148" t="s">
        <v>2046</v>
      </c>
    </row>
    <row r="148" spans="2:65" s="1" customFormat="1" ht="57.6">
      <c r="B148" s="33"/>
      <c r="D148" s="150" t="s">
        <v>180</v>
      </c>
      <c r="F148" s="151" t="s">
        <v>211</v>
      </c>
      <c r="I148" s="152"/>
      <c r="L148" s="33"/>
      <c r="M148" s="153"/>
      <c r="T148" s="57"/>
      <c r="AT148" s="17" t="s">
        <v>180</v>
      </c>
      <c r="AU148" s="17" t="s">
        <v>98</v>
      </c>
    </row>
    <row r="149" spans="2:65" s="14" customFormat="1">
      <c r="B149" s="182"/>
      <c r="D149" s="150" t="s">
        <v>182</v>
      </c>
      <c r="E149" s="183" t="s">
        <v>1</v>
      </c>
      <c r="F149" s="184" t="s">
        <v>2042</v>
      </c>
      <c r="H149" s="183" t="s">
        <v>1</v>
      </c>
      <c r="I149" s="185"/>
      <c r="L149" s="182"/>
      <c r="M149" s="186"/>
      <c r="T149" s="187"/>
      <c r="AT149" s="183" t="s">
        <v>182</v>
      </c>
      <c r="AU149" s="183" t="s">
        <v>98</v>
      </c>
      <c r="AV149" s="14" t="s">
        <v>92</v>
      </c>
      <c r="AW149" s="14" t="s">
        <v>40</v>
      </c>
      <c r="AX149" s="14" t="s">
        <v>85</v>
      </c>
      <c r="AY149" s="183" t="s">
        <v>171</v>
      </c>
    </row>
    <row r="150" spans="2:65" s="12" customFormat="1">
      <c r="B150" s="154"/>
      <c r="D150" s="150" t="s">
        <v>182</v>
      </c>
      <c r="E150" s="155" t="s">
        <v>1</v>
      </c>
      <c r="F150" s="156" t="s">
        <v>2047</v>
      </c>
      <c r="H150" s="157">
        <v>1</v>
      </c>
      <c r="I150" s="158"/>
      <c r="L150" s="154"/>
      <c r="M150" s="159"/>
      <c r="T150" s="160"/>
      <c r="AT150" s="155" t="s">
        <v>182</v>
      </c>
      <c r="AU150" s="155" t="s">
        <v>98</v>
      </c>
      <c r="AV150" s="12" t="s">
        <v>98</v>
      </c>
      <c r="AW150" s="12" t="s">
        <v>40</v>
      </c>
      <c r="AX150" s="12" t="s">
        <v>85</v>
      </c>
      <c r="AY150" s="155" t="s">
        <v>171</v>
      </c>
    </row>
    <row r="151" spans="2:65" s="12" customFormat="1">
      <c r="B151" s="154"/>
      <c r="D151" s="150" t="s">
        <v>182</v>
      </c>
      <c r="E151" s="155" t="s">
        <v>1</v>
      </c>
      <c r="F151" s="156" t="s">
        <v>2048</v>
      </c>
      <c r="H151" s="157">
        <v>1</v>
      </c>
      <c r="I151" s="158"/>
      <c r="L151" s="154"/>
      <c r="M151" s="159"/>
      <c r="T151" s="160"/>
      <c r="AT151" s="155" t="s">
        <v>182</v>
      </c>
      <c r="AU151" s="155" t="s">
        <v>98</v>
      </c>
      <c r="AV151" s="12" t="s">
        <v>98</v>
      </c>
      <c r="AW151" s="12" t="s">
        <v>40</v>
      </c>
      <c r="AX151" s="12" t="s">
        <v>85</v>
      </c>
      <c r="AY151" s="155" t="s">
        <v>171</v>
      </c>
    </row>
    <row r="152" spans="2:65" s="15" customFormat="1">
      <c r="B152" s="188"/>
      <c r="D152" s="150" t="s">
        <v>182</v>
      </c>
      <c r="E152" s="189" t="s">
        <v>1</v>
      </c>
      <c r="F152" s="190" t="s">
        <v>808</v>
      </c>
      <c r="H152" s="191">
        <v>2</v>
      </c>
      <c r="I152" s="192"/>
      <c r="L152" s="188"/>
      <c r="M152" s="193"/>
      <c r="T152" s="194"/>
      <c r="AT152" s="189" t="s">
        <v>182</v>
      </c>
      <c r="AU152" s="189" t="s">
        <v>98</v>
      </c>
      <c r="AV152" s="15" t="s">
        <v>190</v>
      </c>
      <c r="AW152" s="15" t="s">
        <v>40</v>
      </c>
      <c r="AX152" s="15" t="s">
        <v>85</v>
      </c>
      <c r="AY152" s="189" t="s">
        <v>171</v>
      </c>
    </row>
    <row r="153" spans="2:65" s="12" customFormat="1">
      <c r="B153" s="154"/>
      <c r="D153" s="150" t="s">
        <v>182</v>
      </c>
      <c r="E153" s="155" t="s">
        <v>1</v>
      </c>
      <c r="F153" s="156" t="s">
        <v>2049</v>
      </c>
      <c r="H153" s="157">
        <v>6.4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85</v>
      </c>
      <c r="AY153" s="155" t="s">
        <v>171</v>
      </c>
    </row>
    <row r="154" spans="2:65" s="12" customFormat="1">
      <c r="B154" s="154"/>
      <c r="D154" s="150" t="s">
        <v>182</v>
      </c>
      <c r="E154" s="155" t="s">
        <v>1</v>
      </c>
      <c r="F154" s="156" t="s">
        <v>2050</v>
      </c>
      <c r="H154" s="157">
        <v>0.8</v>
      </c>
      <c r="I154" s="158"/>
      <c r="L154" s="154"/>
      <c r="M154" s="159"/>
      <c r="T154" s="160"/>
      <c r="AT154" s="155" t="s">
        <v>182</v>
      </c>
      <c r="AU154" s="155" t="s">
        <v>98</v>
      </c>
      <c r="AV154" s="12" t="s">
        <v>98</v>
      </c>
      <c r="AW154" s="12" t="s">
        <v>40</v>
      </c>
      <c r="AX154" s="12" t="s">
        <v>85</v>
      </c>
      <c r="AY154" s="155" t="s">
        <v>171</v>
      </c>
    </row>
    <row r="155" spans="2:65" s="12" customFormat="1">
      <c r="B155" s="154"/>
      <c r="D155" s="150" t="s">
        <v>182</v>
      </c>
      <c r="E155" s="155" t="s">
        <v>1</v>
      </c>
      <c r="F155" s="156" t="s">
        <v>2051</v>
      </c>
      <c r="H155" s="157">
        <v>2.4</v>
      </c>
      <c r="I155" s="158"/>
      <c r="L155" s="154"/>
      <c r="M155" s="159"/>
      <c r="T155" s="160"/>
      <c r="AT155" s="155" t="s">
        <v>182</v>
      </c>
      <c r="AU155" s="155" t="s">
        <v>98</v>
      </c>
      <c r="AV155" s="12" t="s">
        <v>98</v>
      </c>
      <c r="AW155" s="12" t="s">
        <v>40</v>
      </c>
      <c r="AX155" s="12" t="s">
        <v>85</v>
      </c>
      <c r="AY155" s="155" t="s">
        <v>171</v>
      </c>
    </row>
    <row r="156" spans="2:65" s="15" customFormat="1">
      <c r="B156" s="188"/>
      <c r="D156" s="150" t="s">
        <v>182</v>
      </c>
      <c r="E156" s="189" t="s">
        <v>1</v>
      </c>
      <c r="F156" s="190" t="s">
        <v>808</v>
      </c>
      <c r="H156" s="191">
        <v>9.6</v>
      </c>
      <c r="I156" s="192"/>
      <c r="L156" s="188"/>
      <c r="M156" s="193"/>
      <c r="T156" s="194"/>
      <c r="AT156" s="189" t="s">
        <v>182</v>
      </c>
      <c r="AU156" s="189" t="s">
        <v>98</v>
      </c>
      <c r="AV156" s="15" t="s">
        <v>190</v>
      </c>
      <c r="AW156" s="15" t="s">
        <v>40</v>
      </c>
      <c r="AX156" s="15" t="s">
        <v>85</v>
      </c>
      <c r="AY156" s="189" t="s">
        <v>171</v>
      </c>
    </row>
    <row r="157" spans="2:65" s="13" customFormat="1">
      <c r="B157" s="172"/>
      <c r="D157" s="150" t="s">
        <v>182</v>
      </c>
      <c r="E157" s="173" t="s">
        <v>1</v>
      </c>
      <c r="F157" s="174" t="s">
        <v>546</v>
      </c>
      <c r="H157" s="175">
        <v>11.600000000000001</v>
      </c>
      <c r="I157" s="176"/>
      <c r="L157" s="172"/>
      <c r="M157" s="177"/>
      <c r="T157" s="178"/>
      <c r="AT157" s="173" t="s">
        <v>182</v>
      </c>
      <c r="AU157" s="173" t="s">
        <v>98</v>
      </c>
      <c r="AV157" s="13" t="s">
        <v>178</v>
      </c>
      <c r="AW157" s="13" t="s">
        <v>40</v>
      </c>
      <c r="AX157" s="13" t="s">
        <v>92</v>
      </c>
      <c r="AY157" s="173" t="s">
        <v>171</v>
      </c>
    </row>
    <row r="158" spans="2:65" s="1" customFormat="1" ht="24.15" customHeight="1">
      <c r="B158" s="33"/>
      <c r="C158" s="137" t="s">
        <v>207</v>
      </c>
      <c r="D158" s="137" t="s">
        <v>173</v>
      </c>
      <c r="E158" s="138" t="s">
        <v>860</v>
      </c>
      <c r="F158" s="139" t="s">
        <v>861</v>
      </c>
      <c r="G158" s="140" t="s">
        <v>382</v>
      </c>
      <c r="H158" s="141">
        <v>1</v>
      </c>
      <c r="I158" s="142"/>
      <c r="J158" s="143">
        <f>ROUND(I158*H158,2)</f>
        <v>0</v>
      </c>
      <c r="K158" s="139" t="s">
        <v>177</v>
      </c>
      <c r="L158" s="33"/>
      <c r="M158" s="144" t="s">
        <v>1</v>
      </c>
      <c r="N158" s="145" t="s">
        <v>50</v>
      </c>
      <c r="P158" s="146">
        <f>O158*H158</f>
        <v>0</v>
      </c>
      <c r="Q158" s="146">
        <v>6.4999999999999997E-4</v>
      </c>
      <c r="R158" s="146">
        <f>Q158*H158</f>
        <v>6.4999999999999997E-4</v>
      </c>
      <c r="S158" s="146">
        <v>0</v>
      </c>
      <c r="T158" s="147">
        <f>S158*H158</f>
        <v>0</v>
      </c>
      <c r="AR158" s="148" t="s">
        <v>178</v>
      </c>
      <c r="AT158" s="148" t="s">
        <v>173</v>
      </c>
      <c r="AU158" s="148" t="s">
        <v>98</v>
      </c>
      <c r="AY158" s="17" t="s">
        <v>171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92</v>
      </c>
      <c r="BK158" s="149">
        <f>ROUND(I158*H158,2)</f>
        <v>0</v>
      </c>
      <c r="BL158" s="17" t="s">
        <v>178</v>
      </c>
      <c r="BM158" s="148" t="s">
        <v>2052</v>
      </c>
    </row>
    <row r="159" spans="2:65" s="1" customFormat="1" ht="19.2">
      <c r="B159" s="33"/>
      <c r="D159" s="150" t="s">
        <v>180</v>
      </c>
      <c r="F159" s="151" t="s">
        <v>863</v>
      </c>
      <c r="I159" s="152"/>
      <c r="L159" s="33"/>
      <c r="M159" s="153"/>
      <c r="T159" s="57"/>
      <c r="AT159" s="17" t="s">
        <v>180</v>
      </c>
      <c r="AU159" s="17" t="s">
        <v>98</v>
      </c>
    </row>
    <row r="160" spans="2:65" s="12" customFormat="1">
      <c r="B160" s="154"/>
      <c r="D160" s="150" t="s">
        <v>182</v>
      </c>
      <c r="E160" s="155" t="s">
        <v>1</v>
      </c>
      <c r="F160" s="156" t="s">
        <v>2053</v>
      </c>
      <c r="H160" s="157">
        <v>1</v>
      </c>
      <c r="I160" s="158"/>
      <c r="L160" s="154"/>
      <c r="M160" s="159"/>
      <c r="T160" s="160"/>
      <c r="AT160" s="155" t="s">
        <v>182</v>
      </c>
      <c r="AU160" s="155" t="s">
        <v>98</v>
      </c>
      <c r="AV160" s="12" t="s">
        <v>98</v>
      </c>
      <c r="AW160" s="12" t="s">
        <v>40</v>
      </c>
      <c r="AX160" s="12" t="s">
        <v>85</v>
      </c>
      <c r="AY160" s="155" t="s">
        <v>171</v>
      </c>
    </row>
    <row r="161" spans="2:65" s="13" customFormat="1">
      <c r="B161" s="172"/>
      <c r="D161" s="150" t="s">
        <v>182</v>
      </c>
      <c r="E161" s="173" t="s">
        <v>1</v>
      </c>
      <c r="F161" s="174" t="s">
        <v>546</v>
      </c>
      <c r="H161" s="175">
        <v>1</v>
      </c>
      <c r="I161" s="176"/>
      <c r="L161" s="172"/>
      <c r="M161" s="177"/>
      <c r="T161" s="178"/>
      <c r="AT161" s="173" t="s">
        <v>182</v>
      </c>
      <c r="AU161" s="173" t="s">
        <v>98</v>
      </c>
      <c r="AV161" s="13" t="s">
        <v>178</v>
      </c>
      <c r="AW161" s="13" t="s">
        <v>40</v>
      </c>
      <c r="AX161" s="13" t="s">
        <v>92</v>
      </c>
      <c r="AY161" s="173" t="s">
        <v>171</v>
      </c>
    </row>
    <row r="162" spans="2:65" s="1" customFormat="1" ht="24.15" customHeight="1">
      <c r="B162" s="33"/>
      <c r="C162" s="137" t="s">
        <v>212</v>
      </c>
      <c r="D162" s="137" t="s">
        <v>173</v>
      </c>
      <c r="E162" s="138" t="s">
        <v>865</v>
      </c>
      <c r="F162" s="139" t="s">
        <v>866</v>
      </c>
      <c r="G162" s="140" t="s">
        <v>382</v>
      </c>
      <c r="H162" s="141">
        <v>1</v>
      </c>
      <c r="I162" s="142"/>
      <c r="J162" s="143">
        <f>ROUND(I162*H162,2)</f>
        <v>0</v>
      </c>
      <c r="K162" s="139" t="s">
        <v>177</v>
      </c>
      <c r="L162" s="33"/>
      <c r="M162" s="144" t="s">
        <v>1</v>
      </c>
      <c r="N162" s="145" t="s">
        <v>50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178</v>
      </c>
      <c r="AT162" s="148" t="s">
        <v>173</v>
      </c>
      <c r="AU162" s="148" t="s">
        <v>98</v>
      </c>
      <c r="AY162" s="17" t="s">
        <v>171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92</v>
      </c>
      <c r="BK162" s="149">
        <f>ROUND(I162*H162,2)</f>
        <v>0</v>
      </c>
      <c r="BL162" s="17" t="s">
        <v>178</v>
      </c>
      <c r="BM162" s="148" t="s">
        <v>2054</v>
      </c>
    </row>
    <row r="163" spans="2:65" s="1" customFormat="1" ht="28.8">
      <c r="B163" s="33"/>
      <c r="D163" s="150" t="s">
        <v>180</v>
      </c>
      <c r="F163" s="151" t="s">
        <v>868</v>
      </c>
      <c r="I163" s="152"/>
      <c r="L163" s="33"/>
      <c r="M163" s="153"/>
      <c r="T163" s="57"/>
      <c r="AT163" s="17" t="s">
        <v>180</v>
      </c>
      <c r="AU163" s="17" t="s">
        <v>98</v>
      </c>
    </row>
    <row r="164" spans="2:65" s="12" customFormat="1">
      <c r="B164" s="154"/>
      <c r="D164" s="150" t="s">
        <v>182</v>
      </c>
      <c r="E164" s="155" t="s">
        <v>1</v>
      </c>
      <c r="F164" s="156" t="s">
        <v>2053</v>
      </c>
      <c r="H164" s="157">
        <v>1</v>
      </c>
      <c r="I164" s="158"/>
      <c r="L164" s="154"/>
      <c r="M164" s="159"/>
      <c r="T164" s="160"/>
      <c r="AT164" s="155" t="s">
        <v>182</v>
      </c>
      <c r="AU164" s="155" t="s">
        <v>98</v>
      </c>
      <c r="AV164" s="12" t="s">
        <v>98</v>
      </c>
      <c r="AW164" s="12" t="s">
        <v>40</v>
      </c>
      <c r="AX164" s="12" t="s">
        <v>85</v>
      </c>
      <c r="AY164" s="155" t="s">
        <v>171</v>
      </c>
    </row>
    <row r="165" spans="2:65" s="13" customFormat="1">
      <c r="B165" s="172"/>
      <c r="D165" s="150" t="s">
        <v>182</v>
      </c>
      <c r="E165" s="173" t="s">
        <v>1</v>
      </c>
      <c r="F165" s="174" t="s">
        <v>546</v>
      </c>
      <c r="H165" s="175">
        <v>1</v>
      </c>
      <c r="I165" s="176"/>
      <c r="L165" s="172"/>
      <c r="M165" s="177"/>
      <c r="T165" s="178"/>
      <c r="AT165" s="173" t="s">
        <v>182</v>
      </c>
      <c r="AU165" s="173" t="s">
        <v>98</v>
      </c>
      <c r="AV165" s="13" t="s">
        <v>178</v>
      </c>
      <c r="AW165" s="13" t="s">
        <v>40</v>
      </c>
      <c r="AX165" s="13" t="s">
        <v>92</v>
      </c>
      <c r="AY165" s="173" t="s">
        <v>171</v>
      </c>
    </row>
    <row r="166" spans="2:65" s="1" customFormat="1" ht="33" customHeight="1">
      <c r="B166" s="33"/>
      <c r="C166" s="137" t="s">
        <v>219</v>
      </c>
      <c r="D166" s="137" t="s">
        <v>173</v>
      </c>
      <c r="E166" s="138" t="s">
        <v>869</v>
      </c>
      <c r="F166" s="139" t="s">
        <v>870</v>
      </c>
      <c r="G166" s="140" t="s">
        <v>197</v>
      </c>
      <c r="H166" s="141">
        <v>45</v>
      </c>
      <c r="I166" s="142"/>
      <c r="J166" s="143">
        <f>ROUND(I166*H166,2)</f>
        <v>0</v>
      </c>
      <c r="K166" s="139" t="s">
        <v>177</v>
      </c>
      <c r="L166" s="33"/>
      <c r="M166" s="144" t="s">
        <v>1</v>
      </c>
      <c r="N166" s="145" t="s">
        <v>50</v>
      </c>
      <c r="P166" s="146">
        <f>O166*H166</f>
        <v>0</v>
      </c>
      <c r="Q166" s="146">
        <v>1.4999999999999999E-4</v>
      </c>
      <c r="R166" s="146">
        <f>Q166*H166</f>
        <v>6.7499999999999991E-3</v>
      </c>
      <c r="S166" s="146">
        <v>0</v>
      </c>
      <c r="T166" s="147">
        <f>S166*H166</f>
        <v>0</v>
      </c>
      <c r="AR166" s="148" t="s">
        <v>178</v>
      </c>
      <c r="AT166" s="148" t="s">
        <v>173</v>
      </c>
      <c r="AU166" s="148" t="s">
        <v>98</v>
      </c>
      <c r="AY166" s="17" t="s">
        <v>171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92</v>
      </c>
      <c r="BK166" s="149">
        <f>ROUND(I166*H166,2)</f>
        <v>0</v>
      </c>
      <c r="BL166" s="17" t="s">
        <v>178</v>
      </c>
      <c r="BM166" s="148" t="s">
        <v>2055</v>
      </c>
    </row>
    <row r="167" spans="2:65" s="1" customFormat="1" ht="28.8">
      <c r="B167" s="33"/>
      <c r="D167" s="150" t="s">
        <v>180</v>
      </c>
      <c r="F167" s="151" t="s">
        <v>872</v>
      </c>
      <c r="I167" s="152"/>
      <c r="L167" s="33"/>
      <c r="M167" s="153"/>
      <c r="T167" s="57"/>
      <c r="AT167" s="17" t="s">
        <v>180</v>
      </c>
      <c r="AU167" s="17" t="s">
        <v>98</v>
      </c>
    </row>
    <row r="168" spans="2:65" s="12" customFormat="1">
      <c r="B168" s="154"/>
      <c r="D168" s="150" t="s">
        <v>182</v>
      </c>
      <c r="E168" s="155" t="s">
        <v>1</v>
      </c>
      <c r="F168" s="156" t="s">
        <v>2056</v>
      </c>
      <c r="H168" s="157">
        <v>45</v>
      </c>
      <c r="I168" s="158"/>
      <c r="L168" s="154"/>
      <c r="M168" s="159"/>
      <c r="T168" s="160"/>
      <c r="AT168" s="155" t="s">
        <v>182</v>
      </c>
      <c r="AU168" s="155" t="s">
        <v>98</v>
      </c>
      <c r="AV168" s="12" t="s">
        <v>98</v>
      </c>
      <c r="AW168" s="12" t="s">
        <v>40</v>
      </c>
      <c r="AX168" s="12" t="s">
        <v>85</v>
      </c>
      <c r="AY168" s="155" t="s">
        <v>171</v>
      </c>
    </row>
    <row r="169" spans="2:65" s="13" customFormat="1">
      <c r="B169" s="172"/>
      <c r="D169" s="150" t="s">
        <v>182</v>
      </c>
      <c r="E169" s="173" t="s">
        <v>1</v>
      </c>
      <c r="F169" s="174" t="s">
        <v>546</v>
      </c>
      <c r="H169" s="175">
        <v>45</v>
      </c>
      <c r="I169" s="176"/>
      <c r="L169" s="172"/>
      <c r="M169" s="177"/>
      <c r="T169" s="178"/>
      <c r="AT169" s="173" t="s">
        <v>182</v>
      </c>
      <c r="AU169" s="173" t="s">
        <v>98</v>
      </c>
      <c r="AV169" s="13" t="s">
        <v>178</v>
      </c>
      <c r="AW169" s="13" t="s">
        <v>40</v>
      </c>
      <c r="AX169" s="13" t="s">
        <v>92</v>
      </c>
      <c r="AY169" s="173" t="s">
        <v>171</v>
      </c>
    </row>
    <row r="170" spans="2:65" s="1" customFormat="1" ht="33" customHeight="1">
      <c r="B170" s="33"/>
      <c r="C170" s="137" t="s">
        <v>223</v>
      </c>
      <c r="D170" s="137" t="s">
        <v>173</v>
      </c>
      <c r="E170" s="138" t="s">
        <v>874</v>
      </c>
      <c r="F170" s="139" t="s">
        <v>875</v>
      </c>
      <c r="G170" s="140" t="s">
        <v>197</v>
      </c>
      <c r="H170" s="141">
        <v>45</v>
      </c>
      <c r="I170" s="142"/>
      <c r="J170" s="143">
        <f>ROUND(I170*H170,2)</f>
        <v>0</v>
      </c>
      <c r="K170" s="139" t="s">
        <v>177</v>
      </c>
      <c r="L170" s="33"/>
      <c r="M170" s="144" t="s">
        <v>1</v>
      </c>
      <c r="N170" s="145" t="s">
        <v>50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178</v>
      </c>
      <c r="AT170" s="148" t="s">
        <v>173</v>
      </c>
      <c r="AU170" s="148" t="s">
        <v>98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92</v>
      </c>
      <c r="BK170" s="149">
        <f>ROUND(I170*H170,2)</f>
        <v>0</v>
      </c>
      <c r="BL170" s="17" t="s">
        <v>178</v>
      </c>
      <c r="BM170" s="148" t="s">
        <v>2057</v>
      </c>
    </row>
    <row r="171" spans="2:65" s="1" customFormat="1" ht="28.8">
      <c r="B171" s="33"/>
      <c r="D171" s="150" t="s">
        <v>180</v>
      </c>
      <c r="F171" s="151" t="s">
        <v>877</v>
      </c>
      <c r="I171" s="152"/>
      <c r="L171" s="33"/>
      <c r="M171" s="153"/>
      <c r="T171" s="57"/>
      <c r="AT171" s="17" t="s">
        <v>180</v>
      </c>
      <c r="AU171" s="17" t="s">
        <v>98</v>
      </c>
    </row>
    <row r="172" spans="2:65" s="12" customFormat="1">
      <c r="B172" s="154"/>
      <c r="D172" s="150" t="s">
        <v>182</v>
      </c>
      <c r="E172" s="155" t="s">
        <v>1</v>
      </c>
      <c r="F172" s="156" t="s">
        <v>2056</v>
      </c>
      <c r="H172" s="157">
        <v>45</v>
      </c>
      <c r="I172" s="158"/>
      <c r="L172" s="154"/>
      <c r="M172" s="159"/>
      <c r="T172" s="160"/>
      <c r="AT172" s="155" t="s">
        <v>182</v>
      </c>
      <c r="AU172" s="155" t="s">
        <v>98</v>
      </c>
      <c r="AV172" s="12" t="s">
        <v>98</v>
      </c>
      <c r="AW172" s="12" t="s">
        <v>40</v>
      </c>
      <c r="AX172" s="12" t="s">
        <v>85</v>
      </c>
      <c r="AY172" s="155" t="s">
        <v>171</v>
      </c>
    </row>
    <row r="173" spans="2:65" s="13" customFormat="1">
      <c r="B173" s="172"/>
      <c r="D173" s="150" t="s">
        <v>182</v>
      </c>
      <c r="E173" s="173" t="s">
        <v>1</v>
      </c>
      <c r="F173" s="174" t="s">
        <v>546</v>
      </c>
      <c r="H173" s="175">
        <v>45</v>
      </c>
      <c r="I173" s="176"/>
      <c r="L173" s="172"/>
      <c r="M173" s="177"/>
      <c r="T173" s="178"/>
      <c r="AT173" s="173" t="s">
        <v>182</v>
      </c>
      <c r="AU173" s="173" t="s">
        <v>98</v>
      </c>
      <c r="AV173" s="13" t="s">
        <v>178</v>
      </c>
      <c r="AW173" s="13" t="s">
        <v>40</v>
      </c>
      <c r="AX173" s="13" t="s">
        <v>92</v>
      </c>
      <c r="AY173" s="173" t="s">
        <v>171</v>
      </c>
    </row>
    <row r="174" spans="2:65" s="1" customFormat="1" ht="24.15" customHeight="1">
      <c r="B174" s="33"/>
      <c r="C174" s="137" t="s">
        <v>230</v>
      </c>
      <c r="D174" s="137" t="s">
        <v>173</v>
      </c>
      <c r="E174" s="138" t="s">
        <v>878</v>
      </c>
      <c r="F174" s="139" t="s">
        <v>879</v>
      </c>
      <c r="G174" s="140" t="s">
        <v>197</v>
      </c>
      <c r="H174" s="141">
        <v>16.100000000000001</v>
      </c>
      <c r="I174" s="142"/>
      <c r="J174" s="143">
        <f>ROUND(I174*H174,2)</f>
        <v>0</v>
      </c>
      <c r="K174" s="139" t="s">
        <v>177</v>
      </c>
      <c r="L174" s="33"/>
      <c r="M174" s="144" t="s">
        <v>1</v>
      </c>
      <c r="N174" s="145" t="s">
        <v>50</v>
      </c>
      <c r="P174" s="146">
        <f>O174*H174</f>
        <v>0</v>
      </c>
      <c r="Q174" s="146">
        <v>4.6999999999999999E-4</v>
      </c>
      <c r="R174" s="146">
        <f>Q174*H174</f>
        <v>7.5670000000000008E-3</v>
      </c>
      <c r="S174" s="146">
        <v>0</v>
      </c>
      <c r="T174" s="147">
        <f>S174*H174</f>
        <v>0</v>
      </c>
      <c r="AR174" s="148" t="s">
        <v>178</v>
      </c>
      <c r="AT174" s="148" t="s">
        <v>173</v>
      </c>
      <c r="AU174" s="148" t="s">
        <v>98</v>
      </c>
      <c r="AY174" s="17" t="s">
        <v>171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92</v>
      </c>
      <c r="BK174" s="149">
        <f>ROUND(I174*H174,2)</f>
        <v>0</v>
      </c>
      <c r="BL174" s="17" t="s">
        <v>178</v>
      </c>
      <c r="BM174" s="148" t="s">
        <v>2058</v>
      </c>
    </row>
    <row r="175" spans="2:65" s="1" customFormat="1" ht="19.2">
      <c r="B175" s="33"/>
      <c r="D175" s="150" t="s">
        <v>180</v>
      </c>
      <c r="F175" s="151" t="s">
        <v>881</v>
      </c>
      <c r="I175" s="152"/>
      <c r="L175" s="33"/>
      <c r="M175" s="153"/>
      <c r="T175" s="57"/>
      <c r="AT175" s="17" t="s">
        <v>180</v>
      </c>
      <c r="AU175" s="17" t="s">
        <v>98</v>
      </c>
    </row>
    <row r="176" spans="2:65" s="12" customFormat="1" ht="20.399999999999999">
      <c r="B176" s="154"/>
      <c r="D176" s="150" t="s">
        <v>182</v>
      </c>
      <c r="E176" s="155" t="s">
        <v>1</v>
      </c>
      <c r="F176" s="156" t="s">
        <v>2059</v>
      </c>
      <c r="H176" s="157">
        <v>16.100000000000001</v>
      </c>
      <c r="I176" s="158"/>
      <c r="L176" s="154"/>
      <c r="M176" s="159"/>
      <c r="T176" s="160"/>
      <c r="AT176" s="155" t="s">
        <v>182</v>
      </c>
      <c r="AU176" s="155" t="s">
        <v>98</v>
      </c>
      <c r="AV176" s="12" t="s">
        <v>98</v>
      </c>
      <c r="AW176" s="12" t="s">
        <v>40</v>
      </c>
      <c r="AX176" s="12" t="s">
        <v>85</v>
      </c>
      <c r="AY176" s="155" t="s">
        <v>171</v>
      </c>
    </row>
    <row r="177" spans="2:65" s="13" customFormat="1">
      <c r="B177" s="172"/>
      <c r="D177" s="150" t="s">
        <v>182</v>
      </c>
      <c r="E177" s="173" t="s">
        <v>1</v>
      </c>
      <c r="F177" s="174" t="s">
        <v>546</v>
      </c>
      <c r="H177" s="175">
        <v>16.100000000000001</v>
      </c>
      <c r="I177" s="176"/>
      <c r="L177" s="172"/>
      <c r="M177" s="177"/>
      <c r="T177" s="178"/>
      <c r="AT177" s="173" t="s">
        <v>182</v>
      </c>
      <c r="AU177" s="173" t="s">
        <v>98</v>
      </c>
      <c r="AV177" s="13" t="s">
        <v>178</v>
      </c>
      <c r="AW177" s="13" t="s">
        <v>40</v>
      </c>
      <c r="AX177" s="13" t="s">
        <v>92</v>
      </c>
      <c r="AY177" s="173" t="s">
        <v>171</v>
      </c>
    </row>
    <row r="178" spans="2:65" s="1" customFormat="1" ht="24.15" customHeight="1">
      <c r="B178" s="33"/>
      <c r="C178" s="137" t="s">
        <v>237</v>
      </c>
      <c r="D178" s="137" t="s">
        <v>173</v>
      </c>
      <c r="E178" s="138" t="s">
        <v>883</v>
      </c>
      <c r="F178" s="139" t="s">
        <v>884</v>
      </c>
      <c r="G178" s="140" t="s">
        <v>197</v>
      </c>
      <c r="H178" s="141">
        <v>16.100000000000001</v>
      </c>
      <c r="I178" s="142"/>
      <c r="J178" s="143">
        <f>ROUND(I178*H178,2)</f>
        <v>0</v>
      </c>
      <c r="K178" s="139" t="s">
        <v>177</v>
      </c>
      <c r="L178" s="33"/>
      <c r="M178" s="144" t="s">
        <v>1</v>
      </c>
      <c r="N178" s="145" t="s">
        <v>50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178</v>
      </c>
      <c r="AT178" s="148" t="s">
        <v>173</v>
      </c>
      <c r="AU178" s="148" t="s">
        <v>98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92</v>
      </c>
      <c r="BK178" s="149">
        <f>ROUND(I178*H178,2)</f>
        <v>0</v>
      </c>
      <c r="BL178" s="17" t="s">
        <v>178</v>
      </c>
      <c r="BM178" s="148" t="s">
        <v>2060</v>
      </c>
    </row>
    <row r="179" spans="2:65" s="1" customFormat="1" ht="19.2">
      <c r="B179" s="33"/>
      <c r="D179" s="150" t="s">
        <v>180</v>
      </c>
      <c r="F179" s="151" t="s">
        <v>886</v>
      </c>
      <c r="I179" s="152"/>
      <c r="L179" s="33"/>
      <c r="M179" s="153"/>
      <c r="T179" s="57"/>
      <c r="AT179" s="17" t="s">
        <v>180</v>
      </c>
      <c r="AU179" s="17" t="s">
        <v>98</v>
      </c>
    </row>
    <row r="180" spans="2:65" s="12" customFormat="1" ht="20.399999999999999">
      <c r="B180" s="154"/>
      <c r="D180" s="150" t="s">
        <v>182</v>
      </c>
      <c r="E180" s="155" t="s">
        <v>1</v>
      </c>
      <c r="F180" s="156" t="s">
        <v>2059</v>
      </c>
      <c r="H180" s="157">
        <v>16.100000000000001</v>
      </c>
      <c r="I180" s="158"/>
      <c r="L180" s="154"/>
      <c r="M180" s="159"/>
      <c r="T180" s="160"/>
      <c r="AT180" s="155" t="s">
        <v>182</v>
      </c>
      <c r="AU180" s="155" t="s">
        <v>98</v>
      </c>
      <c r="AV180" s="12" t="s">
        <v>98</v>
      </c>
      <c r="AW180" s="12" t="s">
        <v>40</v>
      </c>
      <c r="AX180" s="12" t="s">
        <v>85</v>
      </c>
      <c r="AY180" s="155" t="s">
        <v>171</v>
      </c>
    </row>
    <row r="181" spans="2:65" s="13" customFormat="1">
      <c r="B181" s="172"/>
      <c r="D181" s="150" t="s">
        <v>182</v>
      </c>
      <c r="E181" s="173" t="s">
        <v>1</v>
      </c>
      <c r="F181" s="174" t="s">
        <v>546</v>
      </c>
      <c r="H181" s="175">
        <v>16.100000000000001</v>
      </c>
      <c r="I181" s="176"/>
      <c r="L181" s="172"/>
      <c r="M181" s="177"/>
      <c r="T181" s="178"/>
      <c r="AT181" s="173" t="s">
        <v>182</v>
      </c>
      <c r="AU181" s="173" t="s">
        <v>98</v>
      </c>
      <c r="AV181" s="13" t="s">
        <v>178</v>
      </c>
      <c r="AW181" s="13" t="s">
        <v>40</v>
      </c>
      <c r="AX181" s="13" t="s">
        <v>92</v>
      </c>
      <c r="AY181" s="173" t="s">
        <v>171</v>
      </c>
    </row>
    <row r="182" spans="2:65" s="1" customFormat="1" ht="33" customHeight="1">
      <c r="B182" s="33"/>
      <c r="C182" s="137" t="s">
        <v>243</v>
      </c>
      <c r="D182" s="137" t="s">
        <v>173</v>
      </c>
      <c r="E182" s="138" t="s">
        <v>2061</v>
      </c>
      <c r="F182" s="139" t="s">
        <v>2062</v>
      </c>
      <c r="G182" s="140" t="s">
        <v>215</v>
      </c>
      <c r="H182" s="141">
        <v>25.6</v>
      </c>
      <c r="I182" s="142"/>
      <c r="J182" s="143">
        <f>ROUND(I182*H182,2)</f>
        <v>0</v>
      </c>
      <c r="K182" s="139" t="s">
        <v>177</v>
      </c>
      <c r="L182" s="33"/>
      <c r="M182" s="144" t="s">
        <v>1</v>
      </c>
      <c r="N182" s="145" t="s">
        <v>50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178</v>
      </c>
      <c r="AT182" s="148" t="s">
        <v>173</v>
      </c>
      <c r="AU182" s="148" t="s">
        <v>98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92</v>
      </c>
      <c r="BK182" s="149">
        <f>ROUND(I182*H182,2)</f>
        <v>0</v>
      </c>
      <c r="BL182" s="17" t="s">
        <v>178</v>
      </c>
      <c r="BM182" s="148" t="s">
        <v>2063</v>
      </c>
    </row>
    <row r="183" spans="2:65" s="1" customFormat="1" ht="28.8">
      <c r="B183" s="33"/>
      <c r="D183" s="150" t="s">
        <v>180</v>
      </c>
      <c r="F183" s="151" t="s">
        <v>2064</v>
      </c>
      <c r="I183" s="152"/>
      <c r="L183" s="33"/>
      <c r="M183" s="153"/>
      <c r="T183" s="57"/>
      <c r="AT183" s="17" t="s">
        <v>180</v>
      </c>
      <c r="AU183" s="17" t="s">
        <v>98</v>
      </c>
    </row>
    <row r="184" spans="2:65" s="14" customFormat="1" ht="20.399999999999999">
      <c r="B184" s="182"/>
      <c r="D184" s="150" t="s">
        <v>182</v>
      </c>
      <c r="E184" s="183" t="s">
        <v>1</v>
      </c>
      <c r="F184" s="184" t="s">
        <v>2065</v>
      </c>
      <c r="H184" s="183" t="s">
        <v>1</v>
      </c>
      <c r="I184" s="185"/>
      <c r="L184" s="182"/>
      <c r="M184" s="186"/>
      <c r="T184" s="187"/>
      <c r="AT184" s="183" t="s">
        <v>182</v>
      </c>
      <c r="AU184" s="183" t="s">
        <v>98</v>
      </c>
      <c r="AV184" s="14" t="s">
        <v>92</v>
      </c>
      <c r="AW184" s="14" t="s">
        <v>40</v>
      </c>
      <c r="AX184" s="14" t="s">
        <v>85</v>
      </c>
      <c r="AY184" s="183" t="s">
        <v>171</v>
      </c>
    </row>
    <row r="185" spans="2:65" s="12" customFormat="1">
      <c r="B185" s="154"/>
      <c r="D185" s="150" t="s">
        <v>182</v>
      </c>
      <c r="E185" s="155" t="s">
        <v>1</v>
      </c>
      <c r="F185" s="156" t="s">
        <v>2066</v>
      </c>
      <c r="H185" s="157">
        <v>12.16</v>
      </c>
      <c r="I185" s="158"/>
      <c r="L185" s="154"/>
      <c r="M185" s="159"/>
      <c r="T185" s="160"/>
      <c r="AT185" s="155" t="s">
        <v>182</v>
      </c>
      <c r="AU185" s="155" t="s">
        <v>98</v>
      </c>
      <c r="AV185" s="12" t="s">
        <v>98</v>
      </c>
      <c r="AW185" s="12" t="s">
        <v>40</v>
      </c>
      <c r="AX185" s="12" t="s">
        <v>85</v>
      </c>
      <c r="AY185" s="155" t="s">
        <v>171</v>
      </c>
    </row>
    <row r="186" spans="2:65" s="12" customFormat="1">
      <c r="B186" s="154"/>
      <c r="D186" s="150" t="s">
        <v>182</v>
      </c>
      <c r="E186" s="155" t="s">
        <v>1</v>
      </c>
      <c r="F186" s="156" t="s">
        <v>2067</v>
      </c>
      <c r="H186" s="157">
        <v>5.76</v>
      </c>
      <c r="I186" s="158"/>
      <c r="L186" s="154"/>
      <c r="M186" s="159"/>
      <c r="T186" s="160"/>
      <c r="AT186" s="155" t="s">
        <v>182</v>
      </c>
      <c r="AU186" s="155" t="s">
        <v>98</v>
      </c>
      <c r="AV186" s="12" t="s">
        <v>98</v>
      </c>
      <c r="AW186" s="12" t="s">
        <v>40</v>
      </c>
      <c r="AX186" s="12" t="s">
        <v>85</v>
      </c>
      <c r="AY186" s="155" t="s">
        <v>171</v>
      </c>
    </row>
    <row r="187" spans="2:65" s="12" customFormat="1">
      <c r="B187" s="154"/>
      <c r="D187" s="150" t="s">
        <v>182</v>
      </c>
      <c r="E187" s="155" t="s">
        <v>1</v>
      </c>
      <c r="F187" s="156" t="s">
        <v>2068</v>
      </c>
      <c r="H187" s="157">
        <v>9.8559999999999999</v>
      </c>
      <c r="I187" s="158"/>
      <c r="L187" s="154"/>
      <c r="M187" s="159"/>
      <c r="T187" s="160"/>
      <c r="AT187" s="155" t="s">
        <v>182</v>
      </c>
      <c r="AU187" s="155" t="s">
        <v>98</v>
      </c>
      <c r="AV187" s="12" t="s">
        <v>98</v>
      </c>
      <c r="AW187" s="12" t="s">
        <v>40</v>
      </c>
      <c r="AX187" s="12" t="s">
        <v>85</v>
      </c>
      <c r="AY187" s="155" t="s">
        <v>171</v>
      </c>
    </row>
    <row r="188" spans="2:65" s="12" customFormat="1">
      <c r="B188" s="154"/>
      <c r="D188" s="150" t="s">
        <v>182</v>
      </c>
      <c r="E188" s="155" t="s">
        <v>1</v>
      </c>
      <c r="F188" s="156" t="s">
        <v>2069</v>
      </c>
      <c r="H188" s="157">
        <v>5.76</v>
      </c>
      <c r="I188" s="158"/>
      <c r="L188" s="154"/>
      <c r="M188" s="159"/>
      <c r="T188" s="160"/>
      <c r="AT188" s="155" t="s">
        <v>182</v>
      </c>
      <c r="AU188" s="155" t="s">
        <v>98</v>
      </c>
      <c r="AV188" s="12" t="s">
        <v>98</v>
      </c>
      <c r="AW188" s="12" t="s">
        <v>40</v>
      </c>
      <c r="AX188" s="12" t="s">
        <v>85</v>
      </c>
      <c r="AY188" s="155" t="s">
        <v>171</v>
      </c>
    </row>
    <row r="189" spans="2:65" s="12" customFormat="1">
      <c r="B189" s="154"/>
      <c r="D189" s="150" t="s">
        <v>182</v>
      </c>
      <c r="E189" s="155" t="s">
        <v>1</v>
      </c>
      <c r="F189" s="156" t="s">
        <v>2070</v>
      </c>
      <c r="H189" s="157">
        <v>5.76</v>
      </c>
      <c r="I189" s="158"/>
      <c r="L189" s="154"/>
      <c r="M189" s="159"/>
      <c r="T189" s="160"/>
      <c r="AT189" s="155" t="s">
        <v>182</v>
      </c>
      <c r="AU189" s="155" t="s">
        <v>98</v>
      </c>
      <c r="AV189" s="12" t="s">
        <v>98</v>
      </c>
      <c r="AW189" s="12" t="s">
        <v>40</v>
      </c>
      <c r="AX189" s="12" t="s">
        <v>85</v>
      </c>
      <c r="AY189" s="155" t="s">
        <v>171</v>
      </c>
    </row>
    <row r="190" spans="2:65" s="12" customFormat="1">
      <c r="B190" s="154"/>
      <c r="D190" s="150" t="s">
        <v>182</v>
      </c>
      <c r="E190" s="155" t="s">
        <v>1</v>
      </c>
      <c r="F190" s="156" t="s">
        <v>2071</v>
      </c>
      <c r="H190" s="157">
        <v>11.904</v>
      </c>
      <c r="I190" s="158"/>
      <c r="L190" s="154"/>
      <c r="M190" s="159"/>
      <c r="T190" s="160"/>
      <c r="AT190" s="155" t="s">
        <v>182</v>
      </c>
      <c r="AU190" s="155" t="s">
        <v>98</v>
      </c>
      <c r="AV190" s="12" t="s">
        <v>98</v>
      </c>
      <c r="AW190" s="12" t="s">
        <v>40</v>
      </c>
      <c r="AX190" s="12" t="s">
        <v>85</v>
      </c>
      <c r="AY190" s="155" t="s">
        <v>171</v>
      </c>
    </row>
    <row r="191" spans="2:65" s="15" customFormat="1">
      <c r="B191" s="188"/>
      <c r="D191" s="150" t="s">
        <v>182</v>
      </c>
      <c r="E191" s="189" t="s">
        <v>1</v>
      </c>
      <c r="F191" s="190" t="s">
        <v>808</v>
      </c>
      <c r="H191" s="191">
        <v>51.2</v>
      </c>
      <c r="I191" s="192"/>
      <c r="L191" s="188"/>
      <c r="M191" s="193"/>
      <c r="T191" s="194"/>
      <c r="AT191" s="189" t="s">
        <v>182</v>
      </c>
      <c r="AU191" s="189" t="s">
        <v>98</v>
      </c>
      <c r="AV191" s="15" t="s">
        <v>190</v>
      </c>
      <c r="AW191" s="15" t="s">
        <v>40</v>
      </c>
      <c r="AX191" s="15" t="s">
        <v>85</v>
      </c>
      <c r="AY191" s="189" t="s">
        <v>171</v>
      </c>
    </row>
    <row r="192" spans="2:65" s="13" customFormat="1">
      <c r="B192" s="172"/>
      <c r="D192" s="150" t="s">
        <v>182</v>
      </c>
      <c r="E192" s="173" t="s">
        <v>1</v>
      </c>
      <c r="F192" s="174" t="s">
        <v>546</v>
      </c>
      <c r="H192" s="175">
        <v>51.2</v>
      </c>
      <c r="I192" s="176"/>
      <c r="L192" s="172"/>
      <c r="M192" s="177"/>
      <c r="T192" s="178"/>
      <c r="AT192" s="173" t="s">
        <v>182</v>
      </c>
      <c r="AU192" s="173" t="s">
        <v>98</v>
      </c>
      <c r="AV192" s="13" t="s">
        <v>178</v>
      </c>
      <c r="AW192" s="13" t="s">
        <v>40</v>
      </c>
      <c r="AX192" s="13" t="s">
        <v>85</v>
      </c>
      <c r="AY192" s="173" t="s">
        <v>171</v>
      </c>
    </row>
    <row r="193" spans="2:65" s="12" customFormat="1">
      <c r="B193" s="154"/>
      <c r="D193" s="150" t="s">
        <v>182</v>
      </c>
      <c r="E193" s="155" t="s">
        <v>1</v>
      </c>
      <c r="F193" s="156" t="s">
        <v>2072</v>
      </c>
      <c r="H193" s="157">
        <v>25.6</v>
      </c>
      <c r="I193" s="158"/>
      <c r="L193" s="154"/>
      <c r="M193" s="159"/>
      <c r="T193" s="160"/>
      <c r="AT193" s="155" t="s">
        <v>182</v>
      </c>
      <c r="AU193" s="155" t="s">
        <v>98</v>
      </c>
      <c r="AV193" s="12" t="s">
        <v>98</v>
      </c>
      <c r="AW193" s="12" t="s">
        <v>40</v>
      </c>
      <c r="AX193" s="12" t="s">
        <v>92</v>
      </c>
      <c r="AY193" s="155" t="s">
        <v>171</v>
      </c>
    </row>
    <row r="194" spans="2:65" s="1" customFormat="1" ht="33" customHeight="1">
      <c r="B194" s="33"/>
      <c r="C194" s="137" t="s">
        <v>249</v>
      </c>
      <c r="D194" s="137" t="s">
        <v>173</v>
      </c>
      <c r="E194" s="138" t="s">
        <v>2073</v>
      </c>
      <c r="F194" s="139" t="s">
        <v>2074</v>
      </c>
      <c r="G194" s="140" t="s">
        <v>215</v>
      </c>
      <c r="H194" s="141">
        <v>56.56</v>
      </c>
      <c r="I194" s="142"/>
      <c r="J194" s="143">
        <f>ROUND(I194*H194,2)</f>
        <v>0</v>
      </c>
      <c r="K194" s="139" t="s">
        <v>177</v>
      </c>
      <c r="L194" s="33"/>
      <c r="M194" s="144" t="s">
        <v>1</v>
      </c>
      <c r="N194" s="145" t="s">
        <v>50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178</v>
      </c>
      <c r="AT194" s="148" t="s">
        <v>173</v>
      </c>
      <c r="AU194" s="148" t="s">
        <v>98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92</v>
      </c>
      <c r="BK194" s="149">
        <f>ROUND(I194*H194,2)</f>
        <v>0</v>
      </c>
      <c r="BL194" s="17" t="s">
        <v>178</v>
      </c>
      <c r="BM194" s="148" t="s">
        <v>2075</v>
      </c>
    </row>
    <row r="195" spans="2:65" s="1" customFormat="1" ht="28.8">
      <c r="B195" s="33"/>
      <c r="D195" s="150" t="s">
        <v>180</v>
      </c>
      <c r="F195" s="151" t="s">
        <v>2076</v>
      </c>
      <c r="I195" s="152"/>
      <c r="L195" s="33"/>
      <c r="M195" s="153"/>
      <c r="T195" s="57"/>
      <c r="AT195" s="17" t="s">
        <v>180</v>
      </c>
      <c r="AU195" s="17" t="s">
        <v>98</v>
      </c>
    </row>
    <row r="196" spans="2:65" s="14" customFormat="1">
      <c r="B196" s="182"/>
      <c r="D196" s="150" t="s">
        <v>182</v>
      </c>
      <c r="E196" s="183" t="s">
        <v>1</v>
      </c>
      <c r="F196" s="184" t="s">
        <v>2077</v>
      </c>
      <c r="H196" s="183" t="s">
        <v>1</v>
      </c>
      <c r="I196" s="185"/>
      <c r="L196" s="182"/>
      <c r="M196" s="186"/>
      <c r="T196" s="187"/>
      <c r="AT196" s="183" t="s">
        <v>182</v>
      </c>
      <c r="AU196" s="183" t="s">
        <v>98</v>
      </c>
      <c r="AV196" s="14" t="s">
        <v>92</v>
      </c>
      <c r="AW196" s="14" t="s">
        <v>40</v>
      </c>
      <c r="AX196" s="14" t="s">
        <v>85</v>
      </c>
      <c r="AY196" s="183" t="s">
        <v>171</v>
      </c>
    </row>
    <row r="197" spans="2:65" s="14" customFormat="1">
      <c r="B197" s="182"/>
      <c r="D197" s="150" t="s">
        <v>182</v>
      </c>
      <c r="E197" s="183" t="s">
        <v>1</v>
      </c>
      <c r="F197" s="184" t="s">
        <v>2078</v>
      </c>
      <c r="H197" s="183" t="s">
        <v>1</v>
      </c>
      <c r="I197" s="185"/>
      <c r="L197" s="182"/>
      <c r="M197" s="186"/>
      <c r="T197" s="187"/>
      <c r="AT197" s="183" t="s">
        <v>182</v>
      </c>
      <c r="AU197" s="183" t="s">
        <v>98</v>
      </c>
      <c r="AV197" s="14" t="s">
        <v>92</v>
      </c>
      <c r="AW197" s="14" t="s">
        <v>40</v>
      </c>
      <c r="AX197" s="14" t="s">
        <v>85</v>
      </c>
      <c r="AY197" s="183" t="s">
        <v>171</v>
      </c>
    </row>
    <row r="198" spans="2:65" s="12" customFormat="1" ht="20.399999999999999">
      <c r="B198" s="154"/>
      <c r="D198" s="150" t="s">
        <v>182</v>
      </c>
      <c r="E198" s="155" t="s">
        <v>1</v>
      </c>
      <c r="F198" s="156" t="s">
        <v>2079</v>
      </c>
      <c r="H198" s="157">
        <v>18.920999999999999</v>
      </c>
      <c r="I198" s="158"/>
      <c r="L198" s="154"/>
      <c r="M198" s="159"/>
      <c r="T198" s="160"/>
      <c r="AT198" s="155" t="s">
        <v>182</v>
      </c>
      <c r="AU198" s="155" t="s">
        <v>98</v>
      </c>
      <c r="AV198" s="12" t="s">
        <v>98</v>
      </c>
      <c r="AW198" s="12" t="s">
        <v>40</v>
      </c>
      <c r="AX198" s="12" t="s">
        <v>85</v>
      </c>
      <c r="AY198" s="155" t="s">
        <v>171</v>
      </c>
    </row>
    <row r="199" spans="2:65" s="12" customFormat="1" ht="20.399999999999999">
      <c r="B199" s="154"/>
      <c r="D199" s="150" t="s">
        <v>182</v>
      </c>
      <c r="E199" s="155" t="s">
        <v>1</v>
      </c>
      <c r="F199" s="156" t="s">
        <v>2080</v>
      </c>
      <c r="H199" s="157">
        <v>21.177</v>
      </c>
      <c r="I199" s="158"/>
      <c r="L199" s="154"/>
      <c r="M199" s="159"/>
      <c r="T199" s="160"/>
      <c r="AT199" s="155" t="s">
        <v>182</v>
      </c>
      <c r="AU199" s="155" t="s">
        <v>98</v>
      </c>
      <c r="AV199" s="12" t="s">
        <v>98</v>
      </c>
      <c r="AW199" s="12" t="s">
        <v>40</v>
      </c>
      <c r="AX199" s="12" t="s">
        <v>85</v>
      </c>
      <c r="AY199" s="155" t="s">
        <v>171</v>
      </c>
    </row>
    <row r="200" spans="2:65" s="12" customFormat="1" ht="20.399999999999999">
      <c r="B200" s="154"/>
      <c r="D200" s="150" t="s">
        <v>182</v>
      </c>
      <c r="E200" s="155" t="s">
        <v>1</v>
      </c>
      <c r="F200" s="156" t="s">
        <v>2081</v>
      </c>
      <c r="H200" s="157">
        <v>28.29</v>
      </c>
      <c r="I200" s="158"/>
      <c r="L200" s="154"/>
      <c r="M200" s="159"/>
      <c r="T200" s="160"/>
      <c r="AT200" s="155" t="s">
        <v>182</v>
      </c>
      <c r="AU200" s="155" t="s">
        <v>98</v>
      </c>
      <c r="AV200" s="12" t="s">
        <v>98</v>
      </c>
      <c r="AW200" s="12" t="s">
        <v>40</v>
      </c>
      <c r="AX200" s="12" t="s">
        <v>85</v>
      </c>
      <c r="AY200" s="155" t="s">
        <v>171</v>
      </c>
    </row>
    <row r="201" spans="2:65" s="12" customFormat="1" ht="20.399999999999999">
      <c r="B201" s="154"/>
      <c r="D201" s="150" t="s">
        <v>182</v>
      </c>
      <c r="E201" s="155" t="s">
        <v>1</v>
      </c>
      <c r="F201" s="156" t="s">
        <v>2082</v>
      </c>
      <c r="H201" s="157">
        <v>12.992000000000001</v>
      </c>
      <c r="I201" s="158"/>
      <c r="L201" s="154"/>
      <c r="M201" s="159"/>
      <c r="T201" s="160"/>
      <c r="AT201" s="155" t="s">
        <v>182</v>
      </c>
      <c r="AU201" s="155" t="s">
        <v>98</v>
      </c>
      <c r="AV201" s="12" t="s">
        <v>98</v>
      </c>
      <c r="AW201" s="12" t="s">
        <v>40</v>
      </c>
      <c r="AX201" s="12" t="s">
        <v>85</v>
      </c>
      <c r="AY201" s="155" t="s">
        <v>171</v>
      </c>
    </row>
    <row r="202" spans="2:65" s="12" customFormat="1" ht="20.399999999999999">
      <c r="B202" s="154"/>
      <c r="D202" s="150" t="s">
        <v>182</v>
      </c>
      <c r="E202" s="155" t="s">
        <v>1</v>
      </c>
      <c r="F202" s="156" t="s">
        <v>2083</v>
      </c>
      <c r="H202" s="157">
        <v>31.74</v>
      </c>
      <c r="I202" s="158"/>
      <c r="L202" s="154"/>
      <c r="M202" s="159"/>
      <c r="T202" s="160"/>
      <c r="AT202" s="155" t="s">
        <v>182</v>
      </c>
      <c r="AU202" s="155" t="s">
        <v>98</v>
      </c>
      <c r="AV202" s="12" t="s">
        <v>98</v>
      </c>
      <c r="AW202" s="12" t="s">
        <v>40</v>
      </c>
      <c r="AX202" s="12" t="s">
        <v>85</v>
      </c>
      <c r="AY202" s="155" t="s">
        <v>171</v>
      </c>
    </row>
    <row r="203" spans="2:65" s="15" customFormat="1">
      <c r="B203" s="188"/>
      <c r="D203" s="150" t="s">
        <v>182</v>
      </c>
      <c r="E203" s="189" t="s">
        <v>1</v>
      </c>
      <c r="F203" s="190" t="s">
        <v>808</v>
      </c>
      <c r="H203" s="191">
        <v>113.12</v>
      </c>
      <c r="I203" s="192"/>
      <c r="L203" s="188"/>
      <c r="M203" s="193"/>
      <c r="T203" s="194"/>
      <c r="AT203" s="189" t="s">
        <v>182</v>
      </c>
      <c r="AU203" s="189" t="s">
        <v>98</v>
      </c>
      <c r="AV203" s="15" t="s">
        <v>190</v>
      </c>
      <c r="AW203" s="15" t="s">
        <v>40</v>
      </c>
      <c r="AX203" s="15" t="s">
        <v>85</v>
      </c>
      <c r="AY203" s="189" t="s">
        <v>171</v>
      </c>
    </row>
    <row r="204" spans="2:65" s="13" customFormat="1">
      <c r="B204" s="172"/>
      <c r="D204" s="150" t="s">
        <v>182</v>
      </c>
      <c r="E204" s="173" t="s">
        <v>1</v>
      </c>
      <c r="F204" s="174" t="s">
        <v>546</v>
      </c>
      <c r="H204" s="175">
        <v>113.12</v>
      </c>
      <c r="I204" s="176"/>
      <c r="L204" s="172"/>
      <c r="M204" s="177"/>
      <c r="T204" s="178"/>
      <c r="AT204" s="173" t="s">
        <v>182</v>
      </c>
      <c r="AU204" s="173" t="s">
        <v>98</v>
      </c>
      <c r="AV204" s="13" t="s">
        <v>178</v>
      </c>
      <c r="AW204" s="13" t="s">
        <v>40</v>
      </c>
      <c r="AX204" s="13" t="s">
        <v>85</v>
      </c>
      <c r="AY204" s="173" t="s">
        <v>171</v>
      </c>
    </row>
    <row r="205" spans="2:65" s="12" customFormat="1">
      <c r="B205" s="154"/>
      <c r="D205" s="150" t="s">
        <v>182</v>
      </c>
      <c r="E205" s="155" t="s">
        <v>1</v>
      </c>
      <c r="F205" s="156" t="s">
        <v>2084</v>
      </c>
      <c r="H205" s="157">
        <v>56.56</v>
      </c>
      <c r="I205" s="158"/>
      <c r="L205" s="154"/>
      <c r="M205" s="159"/>
      <c r="T205" s="160"/>
      <c r="AT205" s="155" t="s">
        <v>182</v>
      </c>
      <c r="AU205" s="155" t="s">
        <v>98</v>
      </c>
      <c r="AV205" s="12" t="s">
        <v>98</v>
      </c>
      <c r="AW205" s="12" t="s">
        <v>40</v>
      </c>
      <c r="AX205" s="12" t="s">
        <v>92</v>
      </c>
      <c r="AY205" s="155" t="s">
        <v>171</v>
      </c>
    </row>
    <row r="206" spans="2:65" s="1" customFormat="1" ht="33" customHeight="1">
      <c r="B206" s="33"/>
      <c r="C206" s="137" t="s">
        <v>257</v>
      </c>
      <c r="D206" s="137" t="s">
        <v>173</v>
      </c>
      <c r="E206" s="138" t="s">
        <v>2085</v>
      </c>
      <c r="F206" s="139" t="s">
        <v>2086</v>
      </c>
      <c r="G206" s="140" t="s">
        <v>215</v>
      </c>
      <c r="H206" s="141">
        <v>25.6</v>
      </c>
      <c r="I206" s="142"/>
      <c r="J206" s="143">
        <f>ROUND(I206*H206,2)</f>
        <v>0</v>
      </c>
      <c r="K206" s="139" t="s">
        <v>177</v>
      </c>
      <c r="L206" s="33"/>
      <c r="M206" s="144" t="s">
        <v>1</v>
      </c>
      <c r="N206" s="145" t="s">
        <v>50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178</v>
      </c>
      <c r="AT206" s="148" t="s">
        <v>173</v>
      </c>
      <c r="AU206" s="148" t="s">
        <v>98</v>
      </c>
      <c r="AY206" s="17" t="s">
        <v>171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92</v>
      </c>
      <c r="BK206" s="149">
        <f>ROUND(I206*H206,2)</f>
        <v>0</v>
      </c>
      <c r="BL206" s="17" t="s">
        <v>178</v>
      </c>
      <c r="BM206" s="148" t="s">
        <v>2087</v>
      </c>
    </row>
    <row r="207" spans="2:65" s="1" customFormat="1" ht="28.8">
      <c r="B207" s="33"/>
      <c r="D207" s="150" t="s">
        <v>180</v>
      </c>
      <c r="F207" s="151" t="s">
        <v>2088</v>
      </c>
      <c r="I207" s="152"/>
      <c r="L207" s="33"/>
      <c r="M207" s="153"/>
      <c r="T207" s="57"/>
      <c r="AT207" s="17" t="s">
        <v>180</v>
      </c>
      <c r="AU207" s="17" t="s">
        <v>98</v>
      </c>
    </row>
    <row r="208" spans="2:65" s="14" customFormat="1">
      <c r="B208" s="182"/>
      <c r="D208" s="150" t="s">
        <v>182</v>
      </c>
      <c r="E208" s="183" t="s">
        <v>1</v>
      </c>
      <c r="F208" s="184" t="s">
        <v>2089</v>
      </c>
      <c r="H208" s="183" t="s">
        <v>1</v>
      </c>
      <c r="I208" s="185"/>
      <c r="L208" s="182"/>
      <c r="M208" s="186"/>
      <c r="T208" s="187"/>
      <c r="AT208" s="183" t="s">
        <v>182</v>
      </c>
      <c r="AU208" s="183" t="s">
        <v>98</v>
      </c>
      <c r="AV208" s="14" t="s">
        <v>92</v>
      </c>
      <c r="AW208" s="14" t="s">
        <v>40</v>
      </c>
      <c r="AX208" s="14" t="s">
        <v>85</v>
      </c>
      <c r="AY208" s="183" t="s">
        <v>171</v>
      </c>
    </row>
    <row r="209" spans="2:65" s="12" customFormat="1">
      <c r="B209" s="154"/>
      <c r="D209" s="150" t="s">
        <v>182</v>
      </c>
      <c r="E209" s="155" t="s">
        <v>1</v>
      </c>
      <c r="F209" s="156" t="s">
        <v>2072</v>
      </c>
      <c r="H209" s="157">
        <v>25.6</v>
      </c>
      <c r="I209" s="158"/>
      <c r="L209" s="154"/>
      <c r="M209" s="159"/>
      <c r="T209" s="160"/>
      <c r="AT209" s="155" t="s">
        <v>182</v>
      </c>
      <c r="AU209" s="155" t="s">
        <v>98</v>
      </c>
      <c r="AV209" s="12" t="s">
        <v>98</v>
      </c>
      <c r="AW209" s="12" t="s">
        <v>40</v>
      </c>
      <c r="AX209" s="12" t="s">
        <v>85</v>
      </c>
      <c r="AY209" s="155" t="s">
        <v>171</v>
      </c>
    </row>
    <row r="210" spans="2:65" s="13" customFormat="1">
      <c r="B210" s="172"/>
      <c r="D210" s="150" t="s">
        <v>182</v>
      </c>
      <c r="E210" s="173" t="s">
        <v>1</v>
      </c>
      <c r="F210" s="174" t="s">
        <v>546</v>
      </c>
      <c r="H210" s="175">
        <v>25.6</v>
      </c>
      <c r="I210" s="176"/>
      <c r="L210" s="172"/>
      <c r="M210" s="177"/>
      <c r="T210" s="178"/>
      <c r="AT210" s="173" t="s">
        <v>182</v>
      </c>
      <c r="AU210" s="173" t="s">
        <v>98</v>
      </c>
      <c r="AV210" s="13" t="s">
        <v>178</v>
      </c>
      <c r="AW210" s="13" t="s">
        <v>40</v>
      </c>
      <c r="AX210" s="13" t="s">
        <v>92</v>
      </c>
      <c r="AY210" s="173" t="s">
        <v>171</v>
      </c>
    </row>
    <row r="211" spans="2:65" s="1" customFormat="1" ht="33" customHeight="1">
      <c r="B211" s="33"/>
      <c r="C211" s="137" t="s">
        <v>8</v>
      </c>
      <c r="D211" s="137" t="s">
        <v>173</v>
      </c>
      <c r="E211" s="138" t="s">
        <v>2090</v>
      </c>
      <c r="F211" s="139" t="s">
        <v>2091</v>
      </c>
      <c r="G211" s="140" t="s">
        <v>215</v>
      </c>
      <c r="H211" s="141">
        <v>56.56</v>
      </c>
      <c r="I211" s="142"/>
      <c r="J211" s="143">
        <f>ROUND(I211*H211,2)</f>
        <v>0</v>
      </c>
      <c r="K211" s="139" t="s">
        <v>177</v>
      </c>
      <c r="L211" s="33"/>
      <c r="M211" s="144" t="s">
        <v>1</v>
      </c>
      <c r="N211" s="145" t="s">
        <v>50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178</v>
      </c>
      <c r="AT211" s="148" t="s">
        <v>173</v>
      </c>
      <c r="AU211" s="148" t="s">
        <v>98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92</v>
      </c>
      <c r="BK211" s="149">
        <f>ROUND(I211*H211,2)</f>
        <v>0</v>
      </c>
      <c r="BL211" s="17" t="s">
        <v>178</v>
      </c>
      <c r="BM211" s="148" t="s">
        <v>2092</v>
      </c>
    </row>
    <row r="212" spans="2:65" s="1" customFormat="1" ht="28.8">
      <c r="B212" s="33"/>
      <c r="D212" s="150" t="s">
        <v>180</v>
      </c>
      <c r="F212" s="151" t="s">
        <v>2093</v>
      </c>
      <c r="I212" s="152"/>
      <c r="L212" s="33"/>
      <c r="M212" s="153"/>
      <c r="T212" s="57"/>
      <c r="AT212" s="17" t="s">
        <v>180</v>
      </c>
      <c r="AU212" s="17" t="s">
        <v>98</v>
      </c>
    </row>
    <row r="213" spans="2:65" s="14" customFormat="1">
      <c r="B213" s="182"/>
      <c r="D213" s="150" t="s">
        <v>182</v>
      </c>
      <c r="E213" s="183" t="s">
        <v>1</v>
      </c>
      <c r="F213" s="184" t="s">
        <v>2094</v>
      </c>
      <c r="H213" s="183" t="s">
        <v>1</v>
      </c>
      <c r="I213" s="185"/>
      <c r="L213" s="182"/>
      <c r="M213" s="186"/>
      <c r="T213" s="187"/>
      <c r="AT213" s="183" t="s">
        <v>182</v>
      </c>
      <c r="AU213" s="183" t="s">
        <v>98</v>
      </c>
      <c r="AV213" s="14" t="s">
        <v>92</v>
      </c>
      <c r="AW213" s="14" t="s">
        <v>40</v>
      </c>
      <c r="AX213" s="14" t="s">
        <v>85</v>
      </c>
      <c r="AY213" s="183" t="s">
        <v>171</v>
      </c>
    </row>
    <row r="214" spans="2:65" s="12" customFormat="1">
      <c r="B214" s="154"/>
      <c r="D214" s="150" t="s">
        <v>182</v>
      </c>
      <c r="E214" s="155" t="s">
        <v>1</v>
      </c>
      <c r="F214" s="156" t="s">
        <v>2084</v>
      </c>
      <c r="H214" s="157">
        <v>56.56</v>
      </c>
      <c r="I214" s="158"/>
      <c r="L214" s="154"/>
      <c r="M214" s="159"/>
      <c r="T214" s="160"/>
      <c r="AT214" s="155" t="s">
        <v>182</v>
      </c>
      <c r="AU214" s="155" t="s">
        <v>98</v>
      </c>
      <c r="AV214" s="12" t="s">
        <v>98</v>
      </c>
      <c r="AW214" s="12" t="s">
        <v>40</v>
      </c>
      <c r="AX214" s="12" t="s">
        <v>85</v>
      </c>
      <c r="AY214" s="155" t="s">
        <v>171</v>
      </c>
    </row>
    <row r="215" spans="2:65" s="13" customFormat="1">
      <c r="B215" s="172"/>
      <c r="D215" s="150" t="s">
        <v>182</v>
      </c>
      <c r="E215" s="173" t="s">
        <v>1</v>
      </c>
      <c r="F215" s="174" t="s">
        <v>546</v>
      </c>
      <c r="H215" s="175">
        <v>56.56</v>
      </c>
      <c r="I215" s="176"/>
      <c r="L215" s="172"/>
      <c r="M215" s="177"/>
      <c r="T215" s="178"/>
      <c r="AT215" s="173" t="s">
        <v>182</v>
      </c>
      <c r="AU215" s="173" t="s">
        <v>98</v>
      </c>
      <c r="AV215" s="13" t="s">
        <v>178</v>
      </c>
      <c r="AW215" s="13" t="s">
        <v>40</v>
      </c>
      <c r="AX215" s="13" t="s">
        <v>92</v>
      </c>
      <c r="AY215" s="173" t="s">
        <v>171</v>
      </c>
    </row>
    <row r="216" spans="2:65" s="1" customFormat="1" ht="24.15" customHeight="1">
      <c r="B216" s="33"/>
      <c r="C216" s="137" t="s">
        <v>267</v>
      </c>
      <c r="D216" s="137" t="s">
        <v>173</v>
      </c>
      <c r="E216" s="138" t="s">
        <v>1047</v>
      </c>
      <c r="F216" s="139" t="s">
        <v>1048</v>
      </c>
      <c r="G216" s="140" t="s">
        <v>215</v>
      </c>
      <c r="H216" s="141">
        <v>29.064</v>
      </c>
      <c r="I216" s="142"/>
      <c r="J216" s="143">
        <f>ROUND(I216*H216,2)</f>
        <v>0</v>
      </c>
      <c r="K216" s="139" t="s">
        <v>177</v>
      </c>
      <c r="L216" s="33"/>
      <c r="M216" s="144" t="s">
        <v>1</v>
      </c>
      <c r="N216" s="145" t="s">
        <v>50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178</v>
      </c>
      <c r="AT216" s="148" t="s">
        <v>173</v>
      </c>
      <c r="AU216" s="148" t="s">
        <v>98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92</v>
      </c>
      <c r="BK216" s="149">
        <f>ROUND(I216*H216,2)</f>
        <v>0</v>
      </c>
      <c r="BL216" s="17" t="s">
        <v>178</v>
      </c>
      <c r="BM216" s="148" t="s">
        <v>2095</v>
      </c>
    </row>
    <row r="217" spans="2:65" s="1" customFormat="1" ht="28.8">
      <c r="B217" s="33"/>
      <c r="D217" s="150" t="s">
        <v>180</v>
      </c>
      <c r="F217" s="151" t="s">
        <v>1050</v>
      </c>
      <c r="I217" s="152"/>
      <c r="L217" s="33"/>
      <c r="M217" s="153"/>
      <c r="T217" s="57"/>
      <c r="AT217" s="17" t="s">
        <v>180</v>
      </c>
      <c r="AU217" s="17" t="s">
        <v>98</v>
      </c>
    </row>
    <row r="218" spans="2:65" s="14" customFormat="1">
      <c r="B218" s="182"/>
      <c r="D218" s="150" t="s">
        <v>182</v>
      </c>
      <c r="E218" s="183" t="s">
        <v>1</v>
      </c>
      <c r="F218" s="184" t="s">
        <v>2042</v>
      </c>
      <c r="H218" s="183" t="s">
        <v>1</v>
      </c>
      <c r="I218" s="185"/>
      <c r="L218" s="182"/>
      <c r="M218" s="186"/>
      <c r="T218" s="187"/>
      <c r="AT218" s="183" t="s">
        <v>182</v>
      </c>
      <c r="AU218" s="183" t="s">
        <v>98</v>
      </c>
      <c r="AV218" s="14" t="s">
        <v>92</v>
      </c>
      <c r="AW218" s="14" t="s">
        <v>40</v>
      </c>
      <c r="AX218" s="14" t="s">
        <v>85</v>
      </c>
      <c r="AY218" s="183" t="s">
        <v>171</v>
      </c>
    </row>
    <row r="219" spans="2:65" s="12" customFormat="1">
      <c r="B219" s="154"/>
      <c r="D219" s="150" t="s">
        <v>182</v>
      </c>
      <c r="E219" s="155" t="s">
        <v>1</v>
      </c>
      <c r="F219" s="156" t="s">
        <v>2096</v>
      </c>
      <c r="H219" s="157">
        <v>5.28</v>
      </c>
      <c r="I219" s="158"/>
      <c r="L219" s="154"/>
      <c r="M219" s="159"/>
      <c r="T219" s="160"/>
      <c r="AT219" s="155" t="s">
        <v>182</v>
      </c>
      <c r="AU219" s="155" t="s">
        <v>98</v>
      </c>
      <c r="AV219" s="12" t="s">
        <v>98</v>
      </c>
      <c r="AW219" s="12" t="s">
        <v>40</v>
      </c>
      <c r="AX219" s="12" t="s">
        <v>85</v>
      </c>
      <c r="AY219" s="155" t="s">
        <v>171</v>
      </c>
    </row>
    <row r="220" spans="2:65" s="15" customFormat="1">
      <c r="B220" s="188"/>
      <c r="D220" s="150" t="s">
        <v>182</v>
      </c>
      <c r="E220" s="189" t="s">
        <v>1</v>
      </c>
      <c r="F220" s="190" t="s">
        <v>808</v>
      </c>
      <c r="H220" s="191">
        <v>5.28</v>
      </c>
      <c r="I220" s="192"/>
      <c r="L220" s="188"/>
      <c r="M220" s="193"/>
      <c r="T220" s="194"/>
      <c r="AT220" s="189" t="s">
        <v>182</v>
      </c>
      <c r="AU220" s="189" t="s">
        <v>98</v>
      </c>
      <c r="AV220" s="15" t="s">
        <v>190</v>
      </c>
      <c r="AW220" s="15" t="s">
        <v>40</v>
      </c>
      <c r="AX220" s="15" t="s">
        <v>85</v>
      </c>
      <c r="AY220" s="189" t="s">
        <v>171</v>
      </c>
    </row>
    <row r="221" spans="2:65" s="12" customFormat="1">
      <c r="B221" s="154"/>
      <c r="D221" s="150" t="s">
        <v>182</v>
      </c>
      <c r="E221" s="155" t="s">
        <v>1</v>
      </c>
      <c r="F221" s="156" t="s">
        <v>2097</v>
      </c>
      <c r="H221" s="157">
        <v>6.3840000000000003</v>
      </c>
      <c r="I221" s="158"/>
      <c r="L221" s="154"/>
      <c r="M221" s="159"/>
      <c r="T221" s="160"/>
      <c r="AT221" s="155" t="s">
        <v>182</v>
      </c>
      <c r="AU221" s="155" t="s">
        <v>98</v>
      </c>
      <c r="AV221" s="12" t="s">
        <v>98</v>
      </c>
      <c r="AW221" s="12" t="s">
        <v>40</v>
      </c>
      <c r="AX221" s="12" t="s">
        <v>85</v>
      </c>
      <c r="AY221" s="155" t="s">
        <v>171</v>
      </c>
    </row>
    <row r="222" spans="2:65" s="15" customFormat="1">
      <c r="B222" s="188"/>
      <c r="D222" s="150" t="s">
        <v>182</v>
      </c>
      <c r="E222" s="189" t="s">
        <v>1</v>
      </c>
      <c r="F222" s="190" t="s">
        <v>808</v>
      </c>
      <c r="H222" s="191">
        <v>6.3840000000000003</v>
      </c>
      <c r="I222" s="192"/>
      <c r="L222" s="188"/>
      <c r="M222" s="193"/>
      <c r="T222" s="194"/>
      <c r="AT222" s="189" t="s">
        <v>182</v>
      </c>
      <c r="AU222" s="189" t="s">
        <v>98</v>
      </c>
      <c r="AV222" s="15" t="s">
        <v>190</v>
      </c>
      <c r="AW222" s="15" t="s">
        <v>40</v>
      </c>
      <c r="AX222" s="15" t="s">
        <v>85</v>
      </c>
      <c r="AY222" s="189" t="s">
        <v>171</v>
      </c>
    </row>
    <row r="223" spans="2:65" s="12" customFormat="1">
      <c r="B223" s="154"/>
      <c r="D223" s="150" t="s">
        <v>182</v>
      </c>
      <c r="E223" s="155" t="s">
        <v>1</v>
      </c>
      <c r="F223" s="156" t="s">
        <v>2098</v>
      </c>
      <c r="H223" s="157">
        <v>1.5</v>
      </c>
      <c r="I223" s="158"/>
      <c r="L223" s="154"/>
      <c r="M223" s="159"/>
      <c r="T223" s="160"/>
      <c r="AT223" s="155" t="s">
        <v>182</v>
      </c>
      <c r="AU223" s="155" t="s">
        <v>98</v>
      </c>
      <c r="AV223" s="12" t="s">
        <v>98</v>
      </c>
      <c r="AW223" s="12" t="s">
        <v>40</v>
      </c>
      <c r="AX223" s="12" t="s">
        <v>85</v>
      </c>
      <c r="AY223" s="155" t="s">
        <v>171</v>
      </c>
    </row>
    <row r="224" spans="2:65" s="12" customFormat="1">
      <c r="B224" s="154"/>
      <c r="D224" s="150" t="s">
        <v>182</v>
      </c>
      <c r="E224" s="155" t="s">
        <v>1</v>
      </c>
      <c r="F224" s="156" t="s">
        <v>2099</v>
      </c>
      <c r="H224" s="157">
        <v>1.5</v>
      </c>
      <c r="I224" s="158"/>
      <c r="L224" s="154"/>
      <c r="M224" s="159"/>
      <c r="T224" s="160"/>
      <c r="AT224" s="155" t="s">
        <v>182</v>
      </c>
      <c r="AU224" s="155" t="s">
        <v>98</v>
      </c>
      <c r="AV224" s="12" t="s">
        <v>98</v>
      </c>
      <c r="AW224" s="12" t="s">
        <v>40</v>
      </c>
      <c r="AX224" s="12" t="s">
        <v>85</v>
      </c>
      <c r="AY224" s="155" t="s">
        <v>171</v>
      </c>
    </row>
    <row r="225" spans="2:65" s="15" customFormat="1">
      <c r="B225" s="188"/>
      <c r="D225" s="150" t="s">
        <v>182</v>
      </c>
      <c r="E225" s="189" t="s">
        <v>1</v>
      </c>
      <c r="F225" s="190" t="s">
        <v>808</v>
      </c>
      <c r="H225" s="191">
        <v>3</v>
      </c>
      <c r="I225" s="192"/>
      <c r="L225" s="188"/>
      <c r="M225" s="193"/>
      <c r="T225" s="194"/>
      <c r="AT225" s="189" t="s">
        <v>182</v>
      </c>
      <c r="AU225" s="189" t="s">
        <v>98</v>
      </c>
      <c r="AV225" s="15" t="s">
        <v>190</v>
      </c>
      <c r="AW225" s="15" t="s">
        <v>40</v>
      </c>
      <c r="AX225" s="15" t="s">
        <v>85</v>
      </c>
      <c r="AY225" s="189" t="s">
        <v>171</v>
      </c>
    </row>
    <row r="226" spans="2:65" s="12" customFormat="1">
      <c r="B226" s="154"/>
      <c r="D226" s="150" t="s">
        <v>182</v>
      </c>
      <c r="E226" s="155" t="s">
        <v>1</v>
      </c>
      <c r="F226" s="156" t="s">
        <v>2100</v>
      </c>
      <c r="H226" s="157">
        <v>9.6</v>
      </c>
      <c r="I226" s="158"/>
      <c r="L226" s="154"/>
      <c r="M226" s="159"/>
      <c r="T226" s="160"/>
      <c r="AT226" s="155" t="s">
        <v>182</v>
      </c>
      <c r="AU226" s="155" t="s">
        <v>98</v>
      </c>
      <c r="AV226" s="12" t="s">
        <v>98</v>
      </c>
      <c r="AW226" s="12" t="s">
        <v>40</v>
      </c>
      <c r="AX226" s="12" t="s">
        <v>85</v>
      </c>
      <c r="AY226" s="155" t="s">
        <v>171</v>
      </c>
    </row>
    <row r="227" spans="2:65" s="12" customFormat="1">
      <c r="B227" s="154"/>
      <c r="D227" s="150" t="s">
        <v>182</v>
      </c>
      <c r="E227" s="155" t="s">
        <v>1</v>
      </c>
      <c r="F227" s="156" t="s">
        <v>2101</v>
      </c>
      <c r="H227" s="157">
        <v>1.2</v>
      </c>
      <c r="I227" s="158"/>
      <c r="L227" s="154"/>
      <c r="M227" s="159"/>
      <c r="T227" s="160"/>
      <c r="AT227" s="155" t="s">
        <v>182</v>
      </c>
      <c r="AU227" s="155" t="s">
        <v>98</v>
      </c>
      <c r="AV227" s="12" t="s">
        <v>98</v>
      </c>
      <c r="AW227" s="12" t="s">
        <v>40</v>
      </c>
      <c r="AX227" s="12" t="s">
        <v>85</v>
      </c>
      <c r="AY227" s="155" t="s">
        <v>171</v>
      </c>
    </row>
    <row r="228" spans="2:65" s="12" customFormat="1">
      <c r="B228" s="154"/>
      <c r="D228" s="150" t="s">
        <v>182</v>
      </c>
      <c r="E228" s="155" t="s">
        <v>1</v>
      </c>
      <c r="F228" s="156" t="s">
        <v>2102</v>
      </c>
      <c r="H228" s="157">
        <v>3.6</v>
      </c>
      <c r="I228" s="158"/>
      <c r="L228" s="154"/>
      <c r="M228" s="159"/>
      <c r="T228" s="160"/>
      <c r="AT228" s="155" t="s">
        <v>182</v>
      </c>
      <c r="AU228" s="155" t="s">
        <v>98</v>
      </c>
      <c r="AV228" s="12" t="s">
        <v>98</v>
      </c>
      <c r="AW228" s="12" t="s">
        <v>40</v>
      </c>
      <c r="AX228" s="12" t="s">
        <v>85</v>
      </c>
      <c r="AY228" s="155" t="s">
        <v>171</v>
      </c>
    </row>
    <row r="229" spans="2:65" s="15" customFormat="1">
      <c r="B229" s="188"/>
      <c r="D229" s="150" t="s">
        <v>182</v>
      </c>
      <c r="E229" s="189" t="s">
        <v>1</v>
      </c>
      <c r="F229" s="190" t="s">
        <v>808</v>
      </c>
      <c r="H229" s="191">
        <v>14.399999999999999</v>
      </c>
      <c r="I229" s="192"/>
      <c r="L229" s="188"/>
      <c r="M229" s="193"/>
      <c r="T229" s="194"/>
      <c r="AT229" s="189" t="s">
        <v>182</v>
      </c>
      <c r="AU229" s="189" t="s">
        <v>98</v>
      </c>
      <c r="AV229" s="15" t="s">
        <v>190</v>
      </c>
      <c r="AW229" s="15" t="s">
        <v>40</v>
      </c>
      <c r="AX229" s="15" t="s">
        <v>85</v>
      </c>
      <c r="AY229" s="189" t="s">
        <v>171</v>
      </c>
    </row>
    <row r="230" spans="2:65" s="13" customFormat="1">
      <c r="B230" s="172"/>
      <c r="D230" s="150" t="s">
        <v>182</v>
      </c>
      <c r="E230" s="173" t="s">
        <v>1</v>
      </c>
      <c r="F230" s="174" t="s">
        <v>546</v>
      </c>
      <c r="H230" s="175">
        <v>29.064000000000004</v>
      </c>
      <c r="I230" s="176"/>
      <c r="L230" s="172"/>
      <c r="M230" s="177"/>
      <c r="T230" s="178"/>
      <c r="AT230" s="173" t="s">
        <v>182</v>
      </c>
      <c r="AU230" s="173" t="s">
        <v>98</v>
      </c>
      <c r="AV230" s="13" t="s">
        <v>178</v>
      </c>
      <c r="AW230" s="13" t="s">
        <v>40</v>
      </c>
      <c r="AX230" s="13" t="s">
        <v>92</v>
      </c>
      <c r="AY230" s="173" t="s">
        <v>171</v>
      </c>
    </row>
    <row r="231" spans="2:65" s="1" customFormat="1" ht="21.75" customHeight="1">
      <c r="B231" s="33"/>
      <c r="C231" s="137" t="s">
        <v>273</v>
      </c>
      <c r="D231" s="137" t="s">
        <v>173</v>
      </c>
      <c r="E231" s="138" t="s">
        <v>1076</v>
      </c>
      <c r="F231" s="139" t="s">
        <v>1077</v>
      </c>
      <c r="G231" s="140" t="s">
        <v>176</v>
      </c>
      <c r="H231" s="141">
        <v>354.24</v>
      </c>
      <c r="I231" s="142"/>
      <c r="J231" s="143">
        <f>ROUND(I231*H231,2)</f>
        <v>0</v>
      </c>
      <c r="K231" s="139" t="s">
        <v>177</v>
      </c>
      <c r="L231" s="33"/>
      <c r="M231" s="144" t="s">
        <v>1</v>
      </c>
      <c r="N231" s="145" t="s">
        <v>50</v>
      </c>
      <c r="P231" s="146">
        <f>O231*H231</f>
        <v>0</v>
      </c>
      <c r="Q231" s="146">
        <v>8.4000000000000003E-4</v>
      </c>
      <c r="R231" s="146">
        <f>Q231*H231</f>
        <v>0.29756160000000004</v>
      </c>
      <c r="S231" s="146">
        <v>0</v>
      </c>
      <c r="T231" s="147">
        <f>S231*H231</f>
        <v>0</v>
      </c>
      <c r="AR231" s="148" t="s">
        <v>178</v>
      </c>
      <c r="AT231" s="148" t="s">
        <v>173</v>
      </c>
      <c r="AU231" s="148" t="s">
        <v>98</v>
      </c>
      <c r="AY231" s="17" t="s">
        <v>171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92</v>
      </c>
      <c r="BK231" s="149">
        <f>ROUND(I231*H231,2)</f>
        <v>0</v>
      </c>
      <c r="BL231" s="17" t="s">
        <v>178</v>
      </c>
      <c r="BM231" s="148" t="s">
        <v>2103</v>
      </c>
    </row>
    <row r="232" spans="2:65" s="1" customFormat="1" ht="19.2">
      <c r="B232" s="33"/>
      <c r="D232" s="150" t="s">
        <v>180</v>
      </c>
      <c r="F232" s="151" t="s">
        <v>1079</v>
      </c>
      <c r="I232" s="152"/>
      <c r="L232" s="33"/>
      <c r="M232" s="153"/>
      <c r="T232" s="57"/>
      <c r="AT232" s="17" t="s">
        <v>180</v>
      </c>
      <c r="AU232" s="17" t="s">
        <v>98</v>
      </c>
    </row>
    <row r="233" spans="2:65" s="14" customFormat="1">
      <c r="B233" s="182"/>
      <c r="D233" s="150" t="s">
        <v>182</v>
      </c>
      <c r="E233" s="183" t="s">
        <v>1</v>
      </c>
      <c r="F233" s="184" t="s">
        <v>2077</v>
      </c>
      <c r="H233" s="183" t="s">
        <v>1</v>
      </c>
      <c r="I233" s="185"/>
      <c r="L233" s="182"/>
      <c r="M233" s="186"/>
      <c r="T233" s="187"/>
      <c r="AT233" s="183" t="s">
        <v>182</v>
      </c>
      <c r="AU233" s="183" t="s">
        <v>98</v>
      </c>
      <c r="AV233" s="14" t="s">
        <v>92</v>
      </c>
      <c r="AW233" s="14" t="s">
        <v>40</v>
      </c>
      <c r="AX233" s="14" t="s">
        <v>85</v>
      </c>
      <c r="AY233" s="183" t="s">
        <v>171</v>
      </c>
    </row>
    <row r="234" spans="2:65" s="14" customFormat="1">
      <c r="B234" s="182"/>
      <c r="D234" s="150" t="s">
        <v>182</v>
      </c>
      <c r="E234" s="183" t="s">
        <v>1</v>
      </c>
      <c r="F234" s="184" t="s">
        <v>2078</v>
      </c>
      <c r="H234" s="183" t="s">
        <v>1</v>
      </c>
      <c r="I234" s="185"/>
      <c r="L234" s="182"/>
      <c r="M234" s="186"/>
      <c r="T234" s="187"/>
      <c r="AT234" s="183" t="s">
        <v>182</v>
      </c>
      <c r="AU234" s="183" t="s">
        <v>98</v>
      </c>
      <c r="AV234" s="14" t="s">
        <v>92</v>
      </c>
      <c r="AW234" s="14" t="s">
        <v>40</v>
      </c>
      <c r="AX234" s="14" t="s">
        <v>85</v>
      </c>
      <c r="AY234" s="183" t="s">
        <v>171</v>
      </c>
    </row>
    <row r="235" spans="2:65" s="12" customFormat="1" ht="20.399999999999999">
      <c r="B235" s="154"/>
      <c r="D235" s="150" t="s">
        <v>182</v>
      </c>
      <c r="E235" s="155" t="s">
        <v>1</v>
      </c>
      <c r="F235" s="156" t="s">
        <v>2104</v>
      </c>
      <c r="H235" s="157">
        <v>37.841999999999999</v>
      </c>
      <c r="I235" s="158"/>
      <c r="L235" s="154"/>
      <c r="M235" s="159"/>
      <c r="T235" s="160"/>
      <c r="AT235" s="155" t="s">
        <v>182</v>
      </c>
      <c r="AU235" s="155" t="s">
        <v>98</v>
      </c>
      <c r="AV235" s="12" t="s">
        <v>98</v>
      </c>
      <c r="AW235" s="12" t="s">
        <v>40</v>
      </c>
      <c r="AX235" s="12" t="s">
        <v>85</v>
      </c>
      <c r="AY235" s="155" t="s">
        <v>171</v>
      </c>
    </row>
    <row r="236" spans="2:65" s="12" customFormat="1" ht="20.399999999999999">
      <c r="B236" s="154"/>
      <c r="D236" s="150" t="s">
        <v>182</v>
      </c>
      <c r="E236" s="155" t="s">
        <v>1</v>
      </c>
      <c r="F236" s="156" t="s">
        <v>2105</v>
      </c>
      <c r="H236" s="157">
        <v>42.353999999999999</v>
      </c>
      <c r="I236" s="158"/>
      <c r="L236" s="154"/>
      <c r="M236" s="159"/>
      <c r="T236" s="160"/>
      <c r="AT236" s="155" t="s">
        <v>182</v>
      </c>
      <c r="AU236" s="155" t="s">
        <v>98</v>
      </c>
      <c r="AV236" s="12" t="s">
        <v>98</v>
      </c>
      <c r="AW236" s="12" t="s">
        <v>40</v>
      </c>
      <c r="AX236" s="12" t="s">
        <v>85</v>
      </c>
      <c r="AY236" s="155" t="s">
        <v>171</v>
      </c>
    </row>
    <row r="237" spans="2:65" s="12" customFormat="1" ht="20.399999999999999">
      <c r="B237" s="154"/>
      <c r="D237" s="150" t="s">
        <v>182</v>
      </c>
      <c r="E237" s="155" t="s">
        <v>1</v>
      </c>
      <c r="F237" s="156" t="s">
        <v>2106</v>
      </c>
      <c r="H237" s="157">
        <v>56.58</v>
      </c>
      <c r="I237" s="158"/>
      <c r="L237" s="154"/>
      <c r="M237" s="159"/>
      <c r="T237" s="160"/>
      <c r="AT237" s="155" t="s">
        <v>182</v>
      </c>
      <c r="AU237" s="155" t="s">
        <v>98</v>
      </c>
      <c r="AV237" s="12" t="s">
        <v>98</v>
      </c>
      <c r="AW237" s="12" t="s">
        <v>40</v>
      </c>
      <c r="AX237" s="12" t="s">
        <v>85</v>
      </c>
      <c r="AY237" s="155" t="s">
        <v>171</v>
      </c>
    </row>
    <row r="238" spans="2:65" s="12" customFormat="1" ht="20.399999999999999">
      <c r="B238" s="154"/>
      <c r="D238" s="150" t="s">
        <v>182</v>
      </c>
      <c r="E238" s="155" t="s">
        <v>1</v>
      </c>
      <c r="F238" s="156" t="s">
        <v>2107</v>
      </c>
      <c r="H238" s="157">
        <v>25.984000000000002</v>
      </c>
      <c r="I238" s="158"/>
      <c r="L238" s="154"/>
      <c r="M238" s="159"/>
      <c r="T238" s="160"/>
      <c r="AT238" s="155" t="s">
        <v>182</v>
      </c>
      <c r="AU238" s="155" t="s">
        <v>98</v>
      </c>
      <c r="AV238" s="12" t="s">
        <v>98</v>
      </c>
      <c r="AW238" s="12" t="s">
        <v>40</v>
      </c>
      <c r="AX238" s="12" t="s">
        <v>85</v>
      </c>
      <c r="AY238" s="155" t="s">
        <v>171</v>
      </c>
    </row>
    <row r="239" spans="2:65" s="12" customFormat="1" ht="20.399999999999999">
      <c r="B239" s="154"/>
      <c r="D239" s="150" t="s">
        <v>182</v>
      </c>
      <c r="E239" s="155" t="s">
        <v>1</v>
      </c>
      <c r="F239" s="156" t="s">
        <v>2108</v>
      </c>
      <c r="H239" s="157">
        <v>63.48</v>
      </c>
      <c r="I239" s="158"/>
      <c r="L239" s="154"/>
      <c r="M239" s="159"/>
      <c r="T239" s="160"/>
      <c r="AT239" s="155" t="s">
        <v>182</v>
      </c>
      <c r="AU239" s="155" t="s">
        <v>98</v>
      </c>
      <c r="AV239" s="12" t="s">
        <v>98</v>
      </c>
      <c r="AW239" s="12" t="s">
        <v>40</v>
      </c>
      <c r="AX239" s="12" t="s">
        <v>85</v>
      </c>
      <c r="AY239" s="155" t="s">
        <v>171</v>
      </c>
    </row>
    <row r="240" spans="2:65" s="15" customFormat="1">
      <c r="B240" s="188"/>
      <c r="D240" s="150" t="s">
        <v>182</v>
      </c>
      <c r="E240" s="189" t="s">
        <v>1</v>
      </c>
      <c r="F240" s="190" t="s">
        <v>808</v>
      </c>
      <c r="H240" s="191">
        <v>226.24</v>
      </c>
      <c r="I240" s="192"/>
      <c r="L240" s="188"/>
      <c r="M240" s="193"/>
      <c r="T240" s="194"/>
      <c r="AT240" s="189" t="s">
        <v>182</v>
      </c>
      <c r="AU240" s="189" t="s">
        <v>98</v>
      </c>
      <c r="AV240" s="15" t="s">
        <v>190</v>
      </c>
      <c r="AW240" s="15" t="s">
        <v>40</v>
      </c>
      <c r="AX240" s="15" t="s">
        <v>85</v>
      </c>
      <c r="AY240" s="189" t="s">
        <v>171</v>
      </c>
    </row>
    <row r="241" spans="2:65" s="14" customFormat="1" ht="20.399999999999999">
      <c r="B241" s="182"/>
      <c r="D241" s="150" t="s">
        <v>182</v>
      </c>
      <c r="E241" s="183" t="s">
        <v>1</v>
      </c>
      <c r="F241" s="184" t="s">
        <v>2065</v>
      </c>
      <c r="H241" s="183" t="s">
        <v>1</v>
      </c>
      <c r="I241" s="185"/>
      <c r="L241" s="182"/>
      <c r="M241" s="186"/>
      <c r="T241" s="187"/>
      <c r="AT241" s="183" t="s">
        <v>182</v>
      </c>
      <c r="AU241" s="183" t="s">
        <v>98</v>
      </c>
      <c r="AV241" s="14" t="s">
        <v>92</v>
      </c>
      <c r="AW241" s="14" t="s">
        <v>40</v>
      </c>
      <c r="AX241" s="14" t="s">
        <v>85</v>
      </c>
      <c r="AY241" s="183" t="s">
        <v>171</v>
      </c>
    </row>
    <row r="242" spans="2:65" s="12" customFormat="1">
      <c r="B242" s="154"/>
      <c r="D242" s="150" t="s">
        <v>182</v>
      </c>
      <c r="E242" s="155" t="s">
        <v>1</v>
      </c>
      <c r="F242" s="156" t="s">
        <v>2109</v>
      </c>
      <c r="H242" s="157">
        <v>30.4</v>
      </c>
      <c r="I242" s="158"/>
      <c r="L242" s="154"/>
      <c r="M242" s="159"/>
      <c r="T242" s="160"/>
      <c r="AT242" s="155" t="s">
        <v>182</v>
      </c>
      <c r="AU242" s="155" t="s">
        <v>98</v>
      </c>
      <c r="AV242" s="12" t="s">
        <v>98</v>
      </c>
      <c r="AW242" s="12" t="s">
        <v>40</v>
      </c>
      <c r="AX242" s="12" t="s">
        <v>85</v>
      </c>
      <c r="AY242" s="155" t="s">
        <v>171</v>
      </c>
    </row>
    <row r="243" spans="2:65" s="12" customFormat="1">
      <c r="B243" s="154"/>
      <c r="D243" s="150" t="s">
        <v>182</v>
      </c>
      <c r="E243" s="155" t="s">
        <v>1</v>
      </c>
      <c r="F243" s="156" t="s">
        <v>2110</v>
      </c>
      <c r="H243" s="157">
        <v>14.4</v>
      </c>
      <c r="I243" s="158"/>
      <c r="L243" s="154"/>
      <c r="M243" s="159"/>
      <c r="T243" s="160"/>
      <c r="AT243" s="155" t="s">
        <v>182</v>
      </c>
      <c r="AU243" s="155" t="s">
        <v>98</v>
      </c>
      <c r="AV243" s="12" t="s">
        <v>98</v>
      </c>
      <c r="AW243" s="12" t="s">
        <v>40</v>
      </c>
      <c r="AX243" s="12" t="s">
        <v>85</v>
      </c>
      <c r="AY243" s="155" t="s">
        <v>171</v>
      </c>
    </row>
    <row r="244" spans="2:65" s="12" customFormat="1">
      <c r="B244" s="154"/>
      <c r="D244" s="150" t="s">
        <v>182</v>
      </c>
      <c r="E244" s="155" t="s">
        <v>1</v>
      </c>
      <c r="F244" s="156" t="s">
        <v>2111</v>
      </c>
      <c r="H244" s="157">
        <v>24.64</v>
      </c>
      <c r="I244" s="158"/>
      <c r="L244" s="154"/>
      <c r="M244" s="159"/>
      <c r="T244" s="160"/>
      <c r="AT244" s="155" t="s">
        <v>182</v>
      </c>
      <c r="AU244" s="155" t="s">
        <v>98</v>
      </c>
      <c r="AV244" s="12" t="s">
        <v>98</v>
      </c>
      <c r="AW244" s="12" t="s">
        <v>40</v>
      </c>
      <c r="AX244" s="12" t="s">
        <v>85</v>
      </c>
      <c r="AY244" s="155" t="s">
        <v>171</v>
      </c>
    </row>
    <row r="245" spans="2:65" s="12" customFormat="1">
      <c r="B245" s="154"/>
      <c r="D245" s="150" t="s">
        <v>182</v>
      </c>
      <c r="E245" s="155" t="s">
        <v>1</v>
      </c>
      <c r="F245" s="156" t="s">
        <v>2112</v>
      </c>
      <c r="H245" s="157">
        <v>14.4</v>
      </c>
      <c r="I245" s="158"/>
      <c r="L245" s="154"/>
      <c r="M245" s="159"/>
      <c r="T245" s="160"/>
      <c r="AT245" s="155" t="s">
        <v>182</v>
      </c>
      <c r="AU245" s="155" t="s">
        <v>98</v>
      </c>
      <c r="AV245" s="12" t="s">
        <v>98</v>
      </c>
      <c r="AW245" s="12" t="s">
        <v>40</v>
      </c>
      <c r="AX245" s="12" t="s">
        <v>85</v>
      </c>
      <c r="AY245" s="155" t="s">
        <v>171</v>
      </c>
    </row>
    <row r="246" spans="2:65" s="12" customFormat="1">
      <c r="B246" s="154"/>
      <c r="D246" s="150" t="s">
        <v>182</v>
      </c>
      <c r="E246" s="155" t="s">
        <v>1</v>
      </c>
      <c r="F246" s="156" t="s">
        <v>2113</v>
      </c>
      <c r="H246" s="157">
        <v>14.4</v>
      </c>
      <c r="I246" s="158"/>
      <c r="L246" s="154"/>
      <c r="M246" s="159"/>
      <c r="T246" s="160"/>
      <c r="AT246" s="155" t="s">
        <v>182</v>
      </c>
      <c r="AU246" s="155" t="s">
        <v>98</v>
      </c>
      <c r="AV246" s="12" t="s">
        <v>98</v>
      </c>
      <c r="AW246" s="12" t="s">
        <v>40</v>
      </c>
      <c r="AX246" s="12" t="s">
        <v>85</v>
      </c>
      <c r="AY246" s="155" t="s">
        <v>171</v>
      </c>
    </row>
    <row r="247" spans="2:65" s="12" customFormat="1">
      <c r="B247" s="154"/>
      <c r="D247" s="150" t="s">
        <v>182</v>
      </c>
      <c r="E247" s="155" t="s">
        <v>1</v>
      </c>
      <c r="F247" s="156" t="s">
        <v>2114</v>
      </c>
      <c r="H247" s="157">
        <v>29.76</v>
      </c>
      <c r="I247" s="158"/>
      <c r="L247" s="154"/>
      <c r="M247" s="159"/>
      <c r="T247" s="160"/>
      <c r="AT247" s="155" t="s">
        <v>182</v>
      </c>
      <c r="AU247" s="155" t="s">
        <v>98</v>
      </c>
      <c r="AV247" s="12" t="s">
        <v>98</v>
      </c>
      <c r="AW247" s="12" t="s">
        <v>40</v>
      </c>
      <c r="AX247" s="12" t="s">
        <v>85</v>
      </c>
      <c r="AY247" s="155" t="s">
        <v>171</v>
      </c>
    </row>
    <row r="248" spans="2:65" s="15" customFormat="1">
      <c r="B248" s="188"/>
      <c r="D248" s="150" t="s">
        <v>182</v>
      </c>
      <c r="E248" s="189" t="s">
        <v>1</v>
      </c>
      <c r="F248" s="190" t="s">
        <v>808</v>
      </c>
      <c r="H248" s="191">
        <v>128</v>
      </c>
      <c r="I248" s="192"/>
      <c r="L248" s="188"/>
      <c r="M248" s="193"/>
      <c r="T248" s="194"/>
      <c r="AT248" s="189" t="s">
        <v>182</v>
      </c>
      <c r="AU248" s="189" t="s">
        <v>98</v>
      </c>
      <c r="AV248" s="15" t="s">
        <v>190</v>
      </c>
      <c r="AW248" s="15" t="s">
        <v>40</v>
      </c>
      <c r="AX248" s="15" t="s">
        <v>85</v>
      </c>
      <c r="AY248" s="189" t="s">
        <v>171</v>
      </c>
    </row>
    <row r="249" spans="2:65" s="13" customFormat="1">
      <c r="B249" s="172"/>
      <c r="D249" s="150" t="s">
        <v>182</v>
      </c>
      <c r="E249" s="173" t="s">
        <v>1</v>
      </c>
      <c r="F249" s="174" t="s">
        <v>546</v>
      </c>
      <c r="H249" s="175">
        <v>354.2399999999999</v>
      </c>
      <c r="I249" s="176"/>
      <c r="L249" s="172"/>
      <c r="M249" s="177"/>
      <c r="T249" s="178"/>
      <c r="AT249" s="173" t="s">
        <v>182</v>
      </c>
      <c r="AU249" s="173" t="s">
        <v>98</v>
      </c>
      <c r="AV249" s="13" t="s">
        <v>178</v>
      </c>
      <c r="AW249" s="13" t="s">
        <v>40</v>
      </c>
      <c r="AX249" s="13" t="s">
        <v>92</v>
      </c>
      <c r="AY249" s="173" t="s">
        <v>171</v>
      </c>
    </row>
    <row r="250" spans="2:65" s="1" customFormat="1" ht="24.15" customHeight="1">
      <c r="B250" s="33"/>
      <c r="C250" s="137" t="s">
        <v>279</v>
      </c>
      <c r="D250" s="137" t="s">
        <v>173</v>
      </c>
      <c r="E250" s="138" t="s">
        <v>1203</v>
      </c>
      <c r="F250" s="139" t="s">
        <v>1204</v>
      </c>
      <c r="G250" s="140" t="s">
        <v>176</v>
      </c>
      <c r="H250" s="141">
        <v>354.24</v>
      </c>
      <c r="I250" s="142"/>
      <c r="J250" s="143">
        <f>ROUND(I250*H250,2)</f>
        <v>0</v>
      </c>
      <c r="K250" s="139" t="s">
        <v>177</v>
      </c>
      <c r="L250" s="33"/>
      <c r="M250" s="144" t="s">
        <v>1</v>
      </c>
      <c r="N250" s="145" t="s">
        <v>50</v>
      </c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AR250" s="148" t="s">
        <v>178</v>
      </c>
      <c r="AT250" s="148" t="s">
        <v>173</v>
      </c>
      <c r="AU250" s="148" t="s">
        <v>98</v>
      </c>
      <c r="AY250" s="17" t="s">
        <v>171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92</v>
      </c>
      <c r="BK250" s="149">
        <f>ROUND(I250*H250,2)</f>
        <v>0</v>
      </c>
      <c r="BL250" s="17" t="s">
        <v>178</v>
      </c>
      <c r="BM250" s="148" t="s">
        <v>2115</v>
      </c>
    </row>
    <row r="251" spans="2:65" s="1" customFormat="1" ht="28.8">
      <c r="B251" s="33"/>
      <c r="D251" s="150" t="s">
        <v>180</v>
      </c>
      <c r="F251" s="151" t="s">
        <v>1206</v>
      </c>
      <c r="I251" s="152"/>
      <c r="L251" s="33"/>
      <c r="M251" s="153"/>
      <c r="T251" s="57"/>
      <c r="AT251" s="17" t="s">
        <v>180</v>
      </c>
      <c r="AU251" s="17" t="s">
        <v>98</v>
      </c>
    </row>
    <row r="252" spans="2:65" s="12" customFormat="1">
      <c r="B252" s="154"/>
      <c r="D252" s="150" t="s">
        <v>182</v>
      </c>
      <c r="E252" s="155" t="s">
        <v>1</v>
      </c>
      <c r="F252" s="156" t="s">
        <v>2116</v>
      </c>
      <c r="H252" s="157">
        <v>354.24</v>
      </c>
      <c r="I252" s="158"/>
      <c r="L252" s="154"/>
      <c r="M252" s="159"/>
      <c r="T252" s="160"/>
      <c r="AT252" s="155" t="s">
        <v>182</v>
      </c>
      <c r="AU252" s="155" t="s">
        <v>98</v>
      </c>
      <c r="AV252" s="12" t="s">
        <v>98</v>
      </c>
      <c r="AW252" s="12" t="s">
        <v>40</v>
      </c>
      <c r="AX252" s="12" t="s">
        <v>85</v>
      </c>
      <c r="AY252" s="155" t="s">
        <v>171</v>
      </c>
    </row>
    <row r="253" spans="2:65" s="13" customFormat="1">
      <c r="B253" s="172"/>
      <c r="D253" s="150" t="s">
        <v>182</v>
      </c>
      <c r="E253" s="173" t="s">
        <v>1</v>
      </c>
      <c r="F253" s="174" t="s">
        <v>546</v>
      </c>
      <c r="H253" s="175">
        <v>354.24</v>
      </c>
      <c r="I253" s="176"/>
      <c r="L253" s="172"/>
      <c r="M253" s="177"/>
      <c r="T253" s="178"/>
      <c r="AT253" s="173" t="s">
        <v>182</v>
      </c>
      <c r="AU253" s="173" t="s">
        <v>98</v>
      </c>
      <c r="AV253" s="13" t="s">
        <v>178</v>
      </c>
      <c r="AW253" s="13" t="s">
        <v>40</v>
      </c>
      <c r="AX253" s="13" t="s">
        <v>92</v>
      </c>
      <c r="AY253" s="173" t="s">
        <v>171</v>
      </c>
    </row>
    <row r="254" spans="2:65" s="1" customFormat="1" ht="37.799999999999997" customHeight="1">
      <c r="B254" s="33"/>
      <c r="C254" s="137" t="s">
        <v>284</v>
      </c>
      <c r="D254" s="137" t="s">
        <v>173</v>
      </c>
      <c r="E254" s="138" t="s">
        <v>1213</v>
      </c>
      <c r="F254" s="139" t="s">
        <v>1214</v>
      </c>
      <c r="G254" s="140" t="s">
        <v>215</v>
      </c>
      <c r="H254" s="141">
        <v>82.16</v>
      </c>
      <c r="I254" s="142"/>
      <c r="J254" s="143">
        <f>ROUND(I254*H254,2)</f>
        <v>0</v>
      </c>
      <c r="K254" s="139" t="s">
        <v>177</v>
      </c>
      <c r="L254" s="33"/>
      <c r="M254" s="144" t="s">
        <v>1</v>
      </c>
      <c r="N254" s="145" t="s">
        <v>50</v>
      </c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AR254" s="148" t="s">
        <v>178</v>
      </c>
      <c r="AT254" s="148" t="s">
        <v>173</v>
      </c>
      <c r="AU254" s="148" t="s">
        <v>98</v>
      </c>
      <c r="AY254" s="17" t="s">
        <v>171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92</v>
      </c>
      <c r="BK254" s="149">
        <f>ROUND(I254*H254,2)</f>
        <v>0</v>
      </c>
      <c r="BL254" s="17" t="s">
        <v>178</v>
      </c>
      <c r="BM254" s="148" t="s">
        <v>2117</v>
      </c>
    </row>
    <row r="255" spans="2:65" s="1" customFormat="1" ht="38.4">
      <c r="B255" s="33"/>
      <c r="D255" s="150" t="s">
        <v>180</v>
      </c>
      <c r="F255" s="151" t="s">
        <v>1216</v>
      </c>
      <c r="I255" s="152"/>
      <c r="L255" s="33"/>
      <c r="M255" s="153"/>
      <c r="T255" s="57"/>
      <c r="AT255" s="17" t="s">
        <v>180</v>
      </c>
      <c r="AU255" s="17" t="s">
        <v>98</v>
      </c>
    </row>
    <row r="256" spans="2:65" s="12" customFormat="1">
      <c r="B256" s="154"/>
      <c r="D256" s="150" t="s">
        <v>182</v>
      </c>
      <c r="E256" s="155" t="s">
        <v>1</v>
      </c>
      <c r="F256" s="156" t="s">
        <v>2118</v>
      </c>
      <c r="H256" s="157">
        <v>82.16</v>
      </c>
      <c r="I256" s="158"/>
      <c r="L256" s="154"/>
      <c r="M256" s="159"/>
      <c r="T256" s="160"/>
      <c r="AT256" s="155" t="s">
        <v>182</v>
      </c>
      <c r="AU256" s="155" t="s">
        <v>98</v>
      </c>
      <c r="AV256" s="12" t="s">
        <v>98</v>
      </c>
      <c r="AW256" s="12" t="s">
        <v>40</v>
      </c>
      <c r="AX256" s="12" t="s">
        <v>85</v>
      </c>
      <c r="AY256" s="155" t="s">
        <v>171</v>
      </c>
    </row>
    <row r="257" spans="2:65" s="13" customFormat="1">
      <c r="B257" s="172"/>
      <c r="D257" s="150" t="s">
        <v>182</v>
      </c>
      <c r="E257" s="173" t="s">
        <v>1</v>
      </c>
      <c r="F257" s="174" t="s">
        <v>546</v>
      </c>
      <c r="H257" s="175">
        <v>82.16</v>
      </c>
      <c r="I257" s="176"/>
      <c r="L257" s="172"/>
      <c r="M257" s="177"/>
      <c r="T257" s="178"/>
      <c r="AT257" s="173" t="s">
        <v>182</v>
      </c>
      <c r="AU257" s="173" t="s">
        <v>98</v>
      </c>
      <c r="AV257" s="13" t="s">
        <v>178</v>
      </c>
      <c r="AW257" s="13" t="s">
        <v>40</v>
      </c>
      <c r="AX257" s="13" t="s">
        <v>92</v>
      </c>
      <c r="AY257" s="173" t="s">
        <v>171</v>
      </c>
    </row>
    <row r="258" spans="2:65" s="1" customFormat="1" ht="37.799999999999997" customHeight="1">
      <c r="B258" s="33"/>
      <c r="C258" s="137" t="s">
        <v>289</v>
      </c>
      <c r="D258" s="137" t="s">
        <v>173</v>
      </c>
      <c r="E258" s="138" t="s">
        <v>1218</v>
      </c>
      <c r="F258" s="139" t="s">
        <v>1219</v>
      </c>
      <c r="G258" s="140" t="s">
        <v>215</v>
      </c>
      <c r="H258" s="141">
        <v>1232.4000000000001</v>
      </c>
      <c r="I258" s="142"/>
      <c r="J258" s="143">
        <f>ROUND(I258*H258,2)</f>
        <v>0</v>
      </c>
      <c r="K258" s="139" t="s">
        <v>177</v>
      </c>
      <c r="L258" s="33"/>
      <c r="M258" s="144" t="s">
        <v>1</v>
      </c>
      <c r="N258" s="145" t="s">
        <v>50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48" t="s">
        <v>178</v>
      </c>
      <c r="AT258" s="148" t="s">
        <v>173</v>
      </c>
      <c r="AU258" s="148" t="s">
        <v>98</v>
      </c>
      <c r="AY258" s="17" t="s">
        <v>171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92</v>
      </c>
      <c r="BK258" s="149">
        <f>ROUND(I258*H258,2)</f>
        <v>0</v>
      </c>
      <c r="BL258" s="17" t="s">
        <v>178</v>
      </c>
      <c r="BM258" s="148" t="s">
        <v>2119</v>
      </c>
    </row>
    <row r="259" spans="2:65" s="1" customFormat="1" ht="48">
      <c r="B259" s="33"/>
      <c r="D259" s="150" t="s">
        <v>180</v>
      </c>
      <c r="F259" s="151" t="s">
        <v>1221</v>
      </c>
      <c r="I259" s="152"/>
      <c r="L259" s="33"/>
      <c r="M259" s="153"/>
      <c r="T259" s="57"/>
      <c r="AT259" s="17" t="s">
        <v>180</v>
      </c>
      <c r="AU259" s="17" t="s">
        <v>98</v>
      </c>
    </row>
    <row r="260" spans="2:65" s="12" customFormat="1">
      <c r="B260" s="154"/>
      <c r="D260" s="150" t="s">
        <v>182</v>
      </c>
      <c r="E260" s="155" t="s">
        <v>1</v>
      </c>
      <c r="F260" s="156" t="s">
        <v>2120</v>
      </c>
      <c r="H260" s="157">
        <v>1232.4000000000001</v>
      </c>
      <c r="I260" s="158"/>
      <c r="L260" s="154"/>
      <c r="M260" s="159"/>
      <c r="T260" s="160"/>
      <c r="AT260" s="155" t="s">
        <v>182</v>
      </c>
      <c r="AU260" s="155" t="s">
        <v>98</v>
      </c>
      <c r="AV260" s="12" t="s">
        <v>98</v>
      </c>
      <c r="AW260" s="12" t="s">
        <v>40</v>
      </c>
      <c r="AX260" s="12" t="s">
        <v>85</v>
      </c>
      <c r="AY260" s="155" t="s">
        <v>171</v>
      </c>
    </row>
    <row r="261" spans="2:65" s="13" customFormat="1">
      <c r="B261" s="172"/>
      <c r="D261" s="150" t="s">
        <v>182</v>
      </c>
      <c r="E261" s="173" t="s">
        <v>1</v>
      </c>
      <c r="F261" s="174" t="s">
        <v>546</v>
      </c>
      <c r="H261" s="175">
        <v>1232.4000000000001</v>
      </c>
      <c r="I261" s="176"/>
      <c r="L261" s="172"/>
      <c r="M261" s="177"/>
      <c r="T261" s="178"/>
      <c r="AT261" s="173" t="s">
        <v>182</v>
      </c>
      <c r="AU261" s="173" t="s">
        <v>98</v>
      </c>
      <c r="AV261" s="13" t="s">
        <v>178</v>
      </c>
      <c r="AW261" s="13" t="s">
        <v>40</v>
      </c>
      <c r="AX261" s="13" t="s">
        <v>92</v>
      </c>
      <c r="AY261" s="173" t="s">
        <v>171</v>
      </c>
    </row>
    <row r="262" spans="2:65" s="1" customFormat="1" ht="37.799999999999997" customHeight="1">
      <c r="B262" s="33"/>
      <c r="C262" s="137" t="s">
        <v>7</v>
      </c>
      <c r="D262" s="137" t="s">
        <v>173</v>
      </c>
      <c r="E262" s="138" t="s">
        <v>1223</v>
      </c>
      <c r="F262" s="139" t="s">
        <v>1224</v>
      </c>
      <c r="G262" s="140" t="s">
        <v>215</v>
      </c>
      <c r="H262" s="141">
        <v>82.16</v>
      </c>
      <c r="I262" s="142"/>
      <c r="J262" s="143">
        <f>ROUND(I262*H262,2)</f>
        <v>0</v>
      </c>
      <c r="K262" s="139" t="s">
        <v>177</v>
      </c>
      <c r="L262" s="33"/>
      <c r="M262" s="144" t="s">
        <v>1</v>
      </c>
      <c r="N262" s="145" t="s">
        <v>50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178</v>
      </c>
      <c r="AT262" s="148" t="s">
        <v>173</v>
      </c>
      <c r="AU262" s="148" t="s">
        <v>98</v>
      </c>
      <c r="AY262" s="17" t="s">
        <v>171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92</v>
      </c>
      <c r="BK262" s="149">
        <f>ROUND(I262*H262,2)</f>
        <v>0</v>
      </c>
      <c r="BL262" s="17" t="s">
        <v>178</v>
      </c>
      <c r="BM262" s="148" t="s">
        <v>2121</v>
      </c>
    </row>
    <row r="263" spans="2:65" s="1" customFormat="1" ht="38.4">
      <c r="B263" s="33"/>
      <c r="D263" s="150" t="s">
        <v>180</v>
      </c>
      <c r="F263" s="151" t="s">
        <v>1226</v>
      </c>
      <c r="I263" s="152"/>
      <c r="L263" s="33"/>
      <c r="M263" s="153"/>
      <c r="T263" s="57"/>
      <c r="AT263" s="17" t="s">
        <v>180</v>
      </c>
      <c r="AU263" s="17" t="s">
        <v>98</v>
      </c>
    </row>
    <row r="264" spans="2:65" s="12" customFormat="1">
      <c r="B264" s="154"/>
      <c r="D264" s="150" t="s">
        <v>182</v>
      </c>
      <c r="E264" s="155" t="s">
        <v>1</v>
      </c>
      <c r="F264" s="156" t="s">
        <v>2118</v>
      </c>
      <c r="H264" s="157">
        <v>82.16</v>
      </c>
      <c r="I264" s="158"/>
      <c r="L264" s="154"/>
      <c r="M264" s="159"/>
      <c r="T264" s="160"/>
      <c r="AT264" s="155" t="s">
        <v>182</v>
      </c>
      <c r="AU264" s="155" t="s">
        <v>98</v>
      </c>
      <c r="AV264" s="12" t="s">
        <v>98</v>
      </c>
      <c r="AW264" s="12" t="s">
        <v>40</v>
      </c>
      <c r="AX264" s="12" t="s">
        <v>85</v>
      </c>
      <c r="AY264" s="155" t="s">
        <v>171</v>
      </c>
    </row>
    <row r="265" spans="2:65" s="13" customFormat="1">
      <c r="B265" s="172"/>
      <c r="D265" s="150" t="s">
        <v>182</v>
      </c>
      <c r="E265" s="173" t="s">
        <v>1</v>
      </c>
      <c r="F265" s="174" t="s">
        <v>546</v>
      </c>
      <c r="H265" s="175">
        <v>82.16</v>
      </c>
      <c r="I265" s="176"/>
      <c r="L265" s="172"/>
      <c r="M265" s="177"/>
      <c r="T265" s="178"/>
      <c r="AT265" s="173" t="s">
        <v>182</v>
      </c>
      <c r="AU265" s="173" t="s">
        <v>98</v>
      </c>
      <c r="AV265" s="13" t="s">
        <v>178</v>
      </c>
      <c r="AW265" s="13" t="s">
        <v>40</v>
      </c>
      <c r="AX265" s="13" t="s">
        <v>92</v>
      </c>
      <c r="AY265" s="173" t="s">
        <v>171</v>
      </c>
    </row>
    <row r="266" spans="2:65" s="1" customFormat="1" ht="37.799999999999997" customHeight="1">
      <c r="B266" s="33"/>
      <c r="C266" s="137" t="s">
        <v>301</v>
      </c>
      <c r="D266" s="137" t="s">
        <v>173</v>
      </c>
      <c r="E266" s="138" t="s">
        <v>1228</v>
      </c>
      <c r="F266" s="139" t="s">
        <v>1229</v>
      </c>
      <c r="G266" s="140" t="s">
        <v>215</v>
      </c>
      <c r="H266" s="141">
        <v>1232.4000000000001</v>
      </c>
      <c r="I266" s="142"/>
      <c r="J266" s="143">
        <f>ROUND(I266*H266,2)</f>
        <v>0</v>
      </c>
      <c r="K266" s="139" t="s">
        <v>177</v>
      </c>
      <c r="L266" s="33"/>
      <c r="M266" s="144" t="s">
        <v>1</v>
      </c>
      <c r="N266" s="145" t="s">
        <v>50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178</v>
      </c>
      <c r="AT266" s="148" t="s">
        <v>173</v>
      </c>
      <c r="AU266" s="148" t="s">
        <v>98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92</v>
      </c>
      <c r="BK266" s="149">
        <f>ROUND(I266*H266,2)</f>
        <v>0</v>
      </c>
      <c r="BL266" s="17" t="s">
        <v>178</v>
      </c>
      <c r="BM266" s="148" t="s">
        <v>2122</v>
      </c>
    </row>
    <row r="267" spans="2:65" s="1" customFormat="1" ht="48">
      <c r="B267" s="33"/>
      <c r="D267" s="150" t="s">
        <v>180</v>
      </c>
      <c r="F267" s="151" t="s">
        <v>1231</v>
      </c>
      <c r="I267" s="152"/>
      <c r="L267" s="33"/>
      <c r="M267" s="153"/>
      <c r="T267" s="57"/>
      <c r="AT267" s="17" t="s">
        <v>180</v>
      </c>
      <c r="AU267" s="17" t="s">
        <v>98</v>
      </c>
    </row>
    <row r="268" spans="2:65" s="12" customFormat="1">
      <c r="B268" s="154"/>
      <c r="D268" s="150" t="s">
        <v>182</v>
      </c>
      <c r="E268" s="155" t="s">
        <v>1</v>
      </c>
      <c r="F268" s="156" t="s">
        <v>2120</v>
      </c>
      <c r="H268" s="157">
        <v>1232.4000000000001</v>
      </c>
      <c r="I268" s="158"/>
      <c r="L268" s="154"/>
      <c r="M268" s="159"/>
      <c r="T268" s="160"/>
      <c r="AT268" s="155" t="s">
        <v>182</v>
      </c>
      <c r="AU268" s="155" t="s">
        <v>98</v>
      </c>
      <c r="AV268" s="12" t="s">
        <v>98</v>
      </c>
      <c r="AW268" s="12" t="s">
        <v>40</v>
      </c>
      <c r="AX268" s="12" t="s">
        <v>85</v>
      </c>
      <c r="AY268" s="155" t="s">
        <v>171</v>
      </c>
    </row>
    <row r="269" spans="2:65" s="13" customFormat="1">
      <c r="B269" s="172"/>
      <c r="D269" s="150" t="s">
        <v>182</v>
      </c>
      <c r="E269" s="173" t="s">
        <v>1</v>
      </c>
      <c r="F269" s="174" t="s">
        <v>546</v>
      </c>
      <c r="H269" s="175">
        <v>1232.4000000000001</v>
      </c>
      <c r="I269" s="176"/>
      <c r="L269" s="172"/>
      <c r="M269" s="177"/>
      <c r="T269" s="178"/>
      <c r="AT269" s="173" t="s">
        <v>182</v>
      </c>
      <c r="AU269" s="173" t="s">
        <v>98</v>
      </c>
      <c r="AV269" s="13" t="s">
        <v>178</v>
      </c>
      <c r="AW269" s="13" t="s">
        <v>40</v>
      </c>
      <c r="AX269" s="13" t="s">
        <v>92</v>
      </c>
      <c r="AY269" s="173" t="s">
        <v>171</v>
      </c>
    </row>
    <row r="270" spans="2:65" s="1" customFormat="1" ht="33" customHeight="1">
      <c r="B270" s="33"/>
      <c r="C270" s="137" t="s">
        <v>308</v>
      </c>
      <c r="D270" s="137" t="s">
        <v>173</v>
      </c>
      <c r="E270" s="138" t="s">
        <v>1232</v>
      </c>
      <c r="F270" s="139" t="s">
        <v>1233</v>
      </c>
      <c r="G270" s="140" t="s">
        <v>253</v>
      </c>
      <c r="H270" s="141">
        <v>328.64</v>
      </c>
      <c r="I270" s="142"/>
      <c r="J270" s="143">
        <f>ROUND(I270*H270,2)</f>
        <v>0</v>
      </c>
      <c r="K270" s="139" t="s">
        <v>177</v>
      </c>
      <c r="L270" s="33"/>
      <c r="M270" s="144" t="s">
        <v>1</v>
      </c>
      <c r="N270" s="145" t="s">
        <v>50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178</v>
      </c>
      <c r="AT270" s="148" t="s">
        <v>173</v>
      </c>
      <c r="AU270" s="148" t="s">
        <v>98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92</v>
      </c>
      <c r="BK270" s="149">
        <f>ROUND(I270*H270,2)</f>
        <v>0</v>
      </c>
      <c r="BL270" s="17" t="s">
        <v>178</v>
      </c>
      <c r="BM270" s="148" t="s">
        <v>2123</v>
      </c>
    </row>
    <row r="271" spans="2:65" s="1" customFormat="1" ht="28.8">
      <c r="B271" s="33"/>
      <c r="D271" s="150" t="s">
        <v>180</v>
      </c>
      <c r="F271" s="151" t="s">
        <v>566</v>
      </c>
      <c r="I271" s="152"/>
      <c r="L271" s="33"/>
      <c r="M271" s="153"/>
      <c r="T271" s="57"/>
      <c r="AT271" s="17" t="s">
        <v>180</v>
      </c>
      <c r="AU271" s="17" t="s">
        <v>98</v>
      </c>
    </row>
    <row r="272" spans="2:65" s="12" customFormat="1">
      <c r="B272" s="154"/>
      <c r="D272" s="150" t="s">
        <v>182</v>
      </c>
      <c r="E272" s="155" t="s">
        <v>1</v>
      </c>
      <c r="F272" s="156" t="s">
        <v>2124</v>
      </c>
      <c r="H272" s="157">
        <v>328.64</v>
      </c>
      <c r="I272" s="158"/>
      <c r="L272" s="154"/>
      <c r="M272" s="159"/>
      <c r="T272" s="160"/>
      <c r="AT272" s="155" t="s">
        <v>182</v>
      </c>
      <c r="AU272" s="155" t="s">
        <v>98</v>
      </c>
      <c r="AV272" s="12" t="s">
        <v>98</v>
      </c>
      <c r="AW272" s="12" t="s">
        <v>40</v>
      </c>
      <c r="AX272" s="12" t="s">
        <v>85</v>
      </c>
      <c r="AY272" s="155" t="s">
        <v>171</v>
      </c>
    </row>
    <row r="273" spans="2:65" s="13" customFormat="1">
      <c r="B273" s="172"/>
      <c r="D273" s="150" t="s">
        <v>182</v>
      </c>
      <c r="E273" s="173" t="s">
        <v>1</v>
      </c>
      <c r="F273" s="174" t="s">
        <v>546</v>
      </c>
      <c r="H273" s="175">
        <v>328.64</v>
      </c>
      <c r="I273" s="176"/>
      <c r="L273" s="172"/>
      <c r="M273" s="177"/>
      <c r="T273" s="178"/>
      <c r="AT273" s="173" t="s">
        <v>182</v>
      </c>
      <c r="AU273" s="173" t="s">
        <v>98</v>
      </c>
      <c r="AV273" s="13" t="s">
        <v>178</v>
      </c>
      <c r="AW273" s="13" t="s">
        <v>40</v>
      </c>
      <c r="AX273" s="13" t="s">
        <v>92</v>
      </c>
      <c r="AY273" s="173" t="s">
        <v>171</v>
      </c>
    </row>
    <row r="274" spans="2:65" s="1" customFormat="1" ht="16.5" customHeight="1">
      <c r="B274" s="33"/>
      <c r="C274" s="137" t="s">
        <v>311</v>
      </c>
      <c r="D274" s="137" t="s">
        <v>173</v>
      </c>
      <c r="E274" s="138" t="s">
        <v>1236</v>
      </c>
      <c r="F274" s="139" t="s">
        <v>1237</v>
      </c>
      <c r="G274" s="140" t="s">
        <v>215</v>
      </c>
      <c r="H274" s="141">
        <v>164.32</v>
      </c>
      <c r="I274" s="142"/>
      <c r="J274" s="143">
        <f>ROUND(I274*H274,2)</f>
        <v>0</v>
      </c>
      <c r="K274" s="139" t="s">
        <v>177</v>
      </c>
      <c r="L274" s="33"/>
      <c r="M274" s="144" t="s">
        <v>1</v>
      </c>
      <c r="N274" s="145" t="s">
        <v>50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178</v>
      </c>
      <c r="AT274" s="148" t="s">
        <v>173</v>
      </c>
      <c r="AU274" s="148" t="s">
        <v>98</v>
      </c>
      <c r="AY274" s="17" t="s">
        <v>171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92</v>
      </c>
      <c r="BK274" s="149">
        <f>ROUND(I274*H274,2)</f>
        <v>0</v>
      </c>
      <c r="BL274" s="17" t="s">
        <v>178</v>
      </c>
      <c r="BM274" s="148" t="s">
        <v>2125</v>
      </c>
    </row>
    <row r="275" spans="2:65" s="1" customFormat="1" ht="19.2">
      <c r="B275" s="33"/>
      <c r="D275" s="150" t="s">
        <v>180</v>
      </c>
      <c r="F275" s="151" t="s">
        <v>1239</v>
      </c>
      <c r="I275" s="152"/>
      <c r="L275" s="33"/>
      <c r="M275" s="153"/>
      <c r="T275" s="57"/>
      <c r="AT275" s="17" t="s">
        <v>180</v>
      </c>
      <c r="AU275" s="17" t="s">
        <v>98</v>
      </c>
    </row>
    <row r="276" spans="2:65" s="12" customFormat="1">
      <c r="B276" s="154"/>
      <c r="D276" s="150" t="s">
        <v>182</v>
      </c>
      <c r="E276" s="155" t="s">
        <v>1</v>
      </c>
      <c r="F276" s="156" t="s">
        <v>2126</v>
      </c>
      <c r="H276" s="157">
        <v>164.32</v>
      </c>
      <c r="I276" s="158"/>
      <c r="L276" s="154"/>
      <c r="M276" s="159"/>
      <c r="T276" s="160"/>
      <c r="AT276" s="155" t="s">
        <v>182</v>
      </c>
      <c r="AU276" s="155" t="s">
        <v>98</v>
      </c>
      <c r="AV276" s="12" t="s">
        <v>98</v>
      </c>
      <c r="AW276" s="12" t="s">
        <v>40</v>
      </c>
      <c r="AX276" s="12" t="s">
        <v>85</v>
      </c>
      <c r="AY276" s="155" t="s">
        <v>171</v>
      </c>
    </row>
    <row r="277" spans="2:65" s="13" customFormat="1">
      <c r="B277" s="172"/>
      <c r="D277" s="150" t="s">
        <v>182</v>
      </c>
      <c r="E277" s="173" t="s">
        <v>1</v>
      </c>
      <c r="F277" s="174" t="s">
        <v>546</v>
      </c>
      <c r="H277" s="175">
        <v>164.32</v>
      </c>
      <c r="I277" s="176"/>
      <c r="L277" s="172"/>
      <c r="M277" s="177"/>
      <c r="T277" s="178"/>
      <c r="AT277" s="173" t="s">
        <v>182</v>
      </c>
      <c r="AU277" s="173" t="s">
        <v>98</v>
      </c>
      <c r="AV277" s="13" t="s">
        <v>178</v>
      </c>
      <c r="AW277" s="13" t="s">
        <v>40</v>
      </c>
      <c r="AX277" s="13" t="s">
        <v>92</v>
      </c>
      <c r="AY277" s="173" t="s">
        <v>171</v>
      </c>
    </row>
    <row r="278" spans="2:65" s="1" customFormat="1" ht="24.15" customHeight="1">
      <c r="B278" s="33"/>
      <c r="C278" s="137" t="s">
        <v>318</v>
      </c>
      <c r="D278" s="137" t="s">
        <v>173</v>
      </c>
      <c r="E278" s="138" t="s">
        <v>1241</v>
      </c>
      <c r="F278" s="139" t="s">
        <v>1242</v>
      </c>
      <c r="G278" s="140" t="s">
        <v>215</v>
      </c>
      <c r="H278" s="141">
        <v>102.953</v>
      </c>
      <c r="I278" s="142"/>
      <c r="J278" s="143">
        <f>ROUND(I278*H278,2)</f>
        <v>0</v>
      </c>
      <c r="K278" s="139" t="s">
        <v>177</v>
      </c>
      <c r="L278" s="33"/>
      <c r="M278" s="144" t="s">
        <v>1</v>
      </c>
      <c r="N278" s="145" t="s">
        <v>50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178</v>
      </c>
      <c r="AT278" s="148" t="s">
        <v>173</v>
      </c>
      <c r="AU278" s="148" t="s">
        <v>98</v>
      </c>
      <c r="AY278" s="17" t="s">
        <v>171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92</v>
      </c>
      <c r="BK278" s="149">
        <f>ROUND(I278*H278,2)</f>
        <v>0</v>
      </c>
      <c r="BL278" s="17" t="s">
        <v>178</v>
      </c>
      <c r="BM278" s="148" t="s">
        <v>2127</v>
      </c>
    </row>
    <row r="279" spans="2:65" s="1" customFormat="1" ht="28.8">
      <c r="B279" s="33"/>
      <c r="D279" s="150" t="s">
        <v>180</v>
      </c>
      <c r="F279" s="151" t="s">
        <v>1244</v>
      </c>
      <c r="I279" s="152"/>
      <c r="L279" s="33"/>
      <c r="M279" s="153"/>
      <c r="T279" s="57"/>
      <c r="AT279" s="17" t="s">
        <v>180</v>
      </c>
      <c r="AU279" s="17" t="s">
        <v>98</v>
      </c>
    </row>
    <row r="280" spans="2:65" s="12" customFormat="1">
      <c r="B280" s="154"/>
      <c r="D280" s="150" t="s">
        <v>182</v>
      </c>
      <c r="E280" s="155" t="s">
        <v>1</v>
      </c>
      <c r="F280" s="156" t="s">
        <v>2128</v>
      </c>
      <c r="H280" s="157">
        <v>164.32</v>
      </c>
      <c r="I280" s="158"/>
      <c r="L280" s="154"/>
      <c r="M280" s="159"/>
      <c r="T280" s="160"/>
      <c r="AT280" s="155" t="s">
        <v>182</v>
      </c>
      <c r="AU280" s="155" t="s">
        <v>98</v>
      </c>
      <c r="AV280" s="12" t="s">
        <v>98</v>
      </c>
      <c r="AW280" s="12" t="s">
        <v>40</v>
      </c>
      <c r="AX280" s="12" t="s">
        <v>85</v>
      </c>
      <c r="AY280" s="155" t="s">
        <v>171</v>
      </c>
    </row>
    <row r="281" spans="2:65" s="12" customFormat="1">
      <c r="B281" s="154"/>
      <c r="D281" s="150" t="s">
        <v>182</v>
      </c>
      <c r="E281" s="155" t="s">
        <v>1</v>
      </c>
      <c r="F281" s="156" t="s">
        <v>2129</v>
      </c>
      <c r="H281" s="157">
        <v>-47.805</v>
      </c>
      <c r="I281" s="158"/>
      <c r="L281" s="154"/>
      <c r="M281" s="159"/>
      <c r="T281" s="160"/>
      <c r="AT281" s="155" t="s">
        <v>182</v>
      </c>
      <c r="AU281" s="155" t="s">
        <v>98</v>
      </c>
      <c r="AV281" s="12" t="s">
        <v>98</v>
      </c>
      <c r="AW281" s="12" t="s">
        <v>40</v>
      </c>
      <c r="AX281" s="12" t="s">
        <v>85</v>
      </c>
      <c r="AY281" s="155" t="s">
        <v>171</v>
      </c>
    </row>
    <row r="282" spans="2:65" s="12" customFormat="1">
      <c r="B282" s="154"/>
      <c r="D282" s="150" t="s">
        <v>182</v>
      </c>
      <c r="E282" s="155" t="s">
        <v>1</v>
      </c>
      <c r="F282" s="156" t="s">
        <v>2130</v>
      </c>
      <c r="H282" s="157">
        <v>-12.824999999999999</v>
      </c>
      <c r="I282" s="158"/>
      <c r="L282" s="154"/>
      <c r="M282" s="159"/>
      <c r="T282" s="160"/>
      <c r="AT282" s="155" t="s">
        <v>182</v>
      </c>
      <c r="AU282" s="155" t="s">
        <v>98</v>
      </c>
      <c r="AV282" s="12" t="s">
        <v>98</v>
      </c>
      <c r="AW282" s="12" t="s">
        <v>40</v>
      </c>
      <c r="AX282" s="12" t="s">
        <v>85</v>
      </c>
      <c r="AY282" s="155" t="s">
        <v>171</v>
      </c>
    </row>
    <row r="283" spans="2:65" s="12" customFormat="1">
      <c r="B283" s="154"/>
      <c r="D283" s="150" t="s">
        <v>182</v>
      </c>
      <c r="E283" s="155" t="s">
        <v>1</v>
      </c>
      <c r="F283" s="156" t="s">
        <v>2131</v>
      </c>
      <c r="H283" s="157">
        <v>-0.125</v>
      </c>
      <c r="I283" s="158"/>
      <c r="L283" s="154"/>
      <c r="M283" s="159"/>
      <c r="T283" s="160"/>
      <c r="AT283" s="155" t="s">
        <v>182</v>
      </c>
      <c r="AU283" s="155" t="s">
        <v>98</v>
      </c>
      <c r="AV283" s="12" t="s">
        <v>98</v>
      </c>
      <c r="AW283" s="12" t="s">
        <v>40</v>
      </c>
      <c r="AX283" s="12" t="s">
        <v>85</v>
      </c>
      <c r="AY283" s="155" t="s">
        <v>171</v>
      </c>
    </row>
    <row r="284" spans="2:65" s="12" customFormat="1">
      <c r="B284" s="154"/>
      <c r="D284" s="150" t="s">
        <v>182</v>
      </c>
      <c r="E284" s="155" t="s">
        <v>1</v>
      </c>
      <c r="F284" s="156" t="s">
        <v>2132</v>
      </c>
      <c r="H284" s="157">
        <v>-0.61199999999999999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85</v>
      </c>
      <c r="AY284" s="155" t="s">
        <v>171</v>
      </c>
    </row>
    <row r="285" spans="2:65" s="13" customFormat="1">
      <c r="B285" s="172"/>
      <c r="D285" s="150" t="s">
        <v>182</v>
      </c>
      <c r="E285" s="173" t="s">
        <v>1</v>
      </c>
      <c r="F285" s="174" t="s">
        <v>546</v>
      </c>
      <c r="H285" s="175">
        <v>102.95299999999999</v>
      </c>
      <c r="I285" s="176"/>
      <c r="L285" s="172"/>
      <c r="M285" s="177"/>
      <c r="T285" s="178"/>
      <c r="AT285" s="173" t="s">
        <v>182</v>
      </c>
      <c r="AU285" s="173" t="s">
        <v>98</v>
      </c>
      <c r="AV285" s="13" t="s">
        <v>178</v>
      </c>
      <c r="AW285" s="13" t="s">
        <v>40</v>
      </c>
      <c r="AX285" s="13" t="s">
        <v>92</v>
      </c>
      <c r="AY285" s="173" t="s">
        <v>171</v>
      </c>
    </row>
    <row r="286" spans="2:65" s="1" customFormat="1" ht="16.5" customHeight="1">
      <c r="B286" s="33"/>
      <c r="C286" s="162" t="s">
        <v>324</v>
      </c>
      <c r="D286" s="162" t="s">
        <v>250</v>
      </c>
      <c r="E286" s="163" t="s">
        <v>1258</v>
      </c>
      <c r="F286" s="164" t="s">
        <v>1259</v>
      </c>
      <c r="G286" s="165" t="s">
        <v>253</v>
      </c>
      <c r="H286" s="166">
        <v>203.023</v>
      </c>
      <c r="I286" s="167"/>
      <c r="J286" s="168">
        <f>ROUND(I286*H286,2)</f>
        <v>0</v>
      </c>
      <c r="K286" s="164" t="s">
        <v>177</v>
      </c>
      <c r="L286" s="169"/>
      <c r="M286" s="170" t="s">
        <v>1</v>
      </c>
      <c r="N286" s="171" t="s">
        <v>50</v>
      </c>
      <c r="P286" s="146">
        <f>O286*H286</f>
        <v>0</v>
      </c>
      <c r="Q286" s="146">
        <v>0</v>
      </c>
      <c r="R286" s="146">
        <f>Q286*H286</f>
        <v>0</v>
      </c>
      <c r="S286" s="146">
        <v>0</v>
      </c>
      <c r="T286" s="147">
        <f>S286*H286</f>
        <v>0</v>
      </c>
      <c r="AR286" s="148" t="s">
        <v>219</v>
      </c>
      <c r="AT286" s="148" t="s">
        <v>250</v>
      </c>
      <c r="AU286" s="148" t="s">
        <v>98</v>
      </c>
      <c r="AY286" s="17" t="s">
        <v>171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7" t="s">
        <v>92</v>
      </c>
      <c r="BK286" s="149">
        <f>ROUND(I286*H286,2)</f>
        <v>0</v>
      </c>
      <c r="BL286" s="17" t="s">
        <v>178</v>
      </c>
      <c r="BM286" s="148" t="s">
        <v>2133</v>
      </c>
    </row>
    <row r="287" spans="2:65" s="1" customFormat="1">
      <c r="B287" s="33"/>
      <c r="D287" s="150" t="s">
        <v>180</v>
      </c>
      <c r="F287" s="151" t="s">
        <v>1261</v>
      </c>
      <c r="I287" s="152"/>
      <c r="L287" s="33"/>
      <c r="M287" s="153"/>
      <c r="T287" s="57"/>
      <c r="AT287" s="17" t="s">
        <v>180</v>
      </c>
      <c r="AU287" s="17" t="s">
        <v>98</v>
      </c>
    </row>
    <row r="288" spans="2:65" s="12" customFormat="1">
      <c r="B288" s="154"/>
      <c r="D288" s="150" t="s">
        <v>182</v>
      </c>
      <c r="E288" s="155" t="s">
        <v>1</v>
      </c>
      <c r="F288" s="156" t="s">
        <v>2134</v>
      </c>
      <c r="H288" s="157">
        <v>203.023</v>
      </c>
      <c r="I288" s="158"/>
      <c r="L288" s="154"/>
      <c r="M288" s="159"/>
      <c r="T288" s="160"/>
      <c r="AT288" s="155" t="s">
        <v>182</v>
      </c>
      <c r="AU288" s="155" t="s">
        <v>98</v>
      </c>
      <c r="AV288" s="12" t="s">
        <v>98</v>
      </c>
      <c r="AW288" s="12" t="s">
        <v>40</v>
      </c>
      <c r="AX288" s="12" t="s">
        <v>85</v>
      </c>
      <c r="AY288" s="155" t="s">
        <v>171</v>
      </c>
    </row>
    <row r="289" spans="2:65" s="13" customFormat="1">
      <c r="B289" s="172"/>
      <c r="D289" s="150" t="s">
        <v>182</v>
      </c>
      <c r="E289" s="173" t="s">
        <v>1</v>
      </c>
      <c r="F289" s="174" t="s">
        <v>546</v>
      </c>
      <c r="H289" s="175">
        <v>203.023</v>
      </c>
      <c r="I289" s="176"/>
      <c r="L289" s="172"/>
      <c r="M289" s="177"/>
      <c r="T289" s="178"/>
      <c r="AT289" s="173" t="s">
        <v>182</v>
      </c>
      <c r="AU289" s="173" t="s">
        <v>98</v>
      </c>
      <c r="AV289" s="13" t="s">
        <v>178</v>
      </c>
      <c r="AW289" s="13" t="s">
        <v>40</v>
      </c>
      <c r="AX289" s="13" t="s">
        <v>92</v>
      </c>
      <c r="AY289" s="173" t="s">
        <v>171</v>
      </c>
    </row>
    <row r="290" spans="2:65" s="1" customFormat="1" ht="24.15" customHeight="1">
      <c r="B290" s="33"/>
      <c r="C290" s="137" t="s">
        <v>329</v>
      </c>
      <c r="D290" s="137" t="s">
        <v>173</v>
      </c>
      <c r="E290" s="138" t="s">
        <v>1263</v>
      </c>
      <c r="F290" s="139" t="s">
        <v>1264</v>
      </c>
      <c r="G290" s="140" t="s">
        <v>215</v>
      </c>
      <c r="H290" s="141">
        <v>47.805</v>
      </c>
      <c r="I290" s="142"/>
      <c r="J290" s="143">
        <f>ROUND(I290*H290,2)</f>
        <v>0</v>
      </c>
      <c r="K290" s="139" t="s">
        <v>177</v>
      </c>
      <c r="L290" s="33"/>
      <c r="M290" s="144" t="s">
        <v>1</v>
      </c>
      <c r="N290" s="145" t="s">
        <v>50</v>
      </c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AR290" s="148" t="s">
        <v>178</v>
      </c>
      <c r="AT290" s="148" t="s">
        <v>173</v>
      </c>
      <c r="AU290" s="148" t="s">
        <v>98</v>
      </c>
      <c r="AY290" s="17" t="s">
        <v>171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7" t="s">
        <v>92</v>
      </c>
      <c r="BK290" s="149">
        <f>ROUND(I290*H290,2)</f>
        <v>0</v>
      </c>
      <c r="BL290" s="17" t="s">
        <v>178</v>
      </c>
      <c r="BM290" s="148" t="s">
        <v>2135</v>
      </c>
    </row>
    <row r="291" spans="2:65" s="1" customFormat="1" ht="48">
      <c r="B291" s="33"/>
      <c r="D291" s="150" t="s">
        <v>180</v>
      </c>
      <c r="F291" s="151" t="s">
        <v>1266</v>
      </c>
      <c r="I291" s="152"/>
      <c r="L291" s="33"/>
      <c r="M291" s="153"/>
      <c r="T291" s="57"/>
      <c r="AT291" s="17" t="s">
        <v>180</v>
      </c>
      <c r="AU291" s="17" t="s">
        <v>98</v>
      </c>
    </row>
    <row r="292" spans="2:65" s="14" customFormat="1">
      <c r="B292" s="182"/>
      <c r="D292" s="150" t="s">
        <v>182</v>
      </c>
      <c r="E292" s="183" t="s">
        <v>1</v>
      </c>
      <c r="F292" s="184" t="s">
        <v>1267</v>
      </c>
      <c r="H292" s="183" t="s">
        <v>1</v>
      </c>
      <c r="I292" s="185"/>
      <c r="L292" s="182"/>
      <c r="M292" s="186"/>
      <c r="T292" s="187"/>
      <c r="AT292" s="183" t="s">
        <v>182</v>
      </c>
      <c r="AU292" s="183" t="s">
        <v>98</v>
      </c>
      <c r="AV292" s="14" t="s">
        <v>92</v>
      </c>
      <c r="AW292" s="14" t="s">
        <v>40</v>
      </c>
      <c r="AX292" s="14" t="s">
        <v>85</v>
      </c>
      <c r="AY292" s="183" t="s">
        <v>171</v>
      </c>
    </row>
    <row r="293" spans="2:65" s="12" customFormat="1">
      <c r="B293" s="154"/>
      <c r="D293" s="150" t="s">
        <v>182</v>
      </c>
      <c r="E293" s="155" t="s">
        <v>1</v>
      </c>
      <c r="F293" s="156" t="s">
        <v>2136</v>
      </c>
      <c r="H293" s="157">
        <v>47.805</v>
      </c>
      <c r="I293" s="158"/>
      <c r="L293" s="154"/>
      <c r="M293" s="159"/>
      <c r="T293" s="160"/>
      <c r="AT293" s="155" t="s">
        <v>182</v>
      </c>
      <c r="AU293" s="155" t="s">
        <v>98</v>
      </c>
      <c r="AV293" s="12" t="s">
        <v>98</v>
      </c>
      <c r="AW293" s="12" t="s">
        <v>40</v>
      </c>
      <c r="AX293" s="12" t="s">
        <v>85</v>
      </c>
      <c r="AY293" s="155" t="s">
        <v>171</v>
      </c>
    </row>
    <row r="294" spans="2:65" s="13" customFormat="1">
      <c r="B294" s="172"/>
      <c r="D294" s="150" t="s">
        <v>182</v>
      </c>
      <c r="E294" s="173" t="s">
        <v>1</v>
      </c>
      <c r="F294" s="174" t="s">
        <v>546</v>
      </c>
      <c r="H294" s="175">
        <v>47.805</v>
      </c>
      <c r="I294" s="176"/>
      <c r="L294" s="172"/>
      <c r="M294" s="177"/>
      <c r="T294" s="178"/>
      <c r="AT294" s="173" t="s">
        <v>182</v>
      </c>
      <c r="AU294" s="173" t="s">
        <v>98</v>
      </c>
      <c r="AV294" s="13" t="s">
        <v>178</v>
      </c>
      <c r="AW294" s="13" t="s">
        <v>40</v>
      </c>
      <c r="AX294" s="13" t="s">
        <v>92</v>
      </c>
      <c r="AY294" s="173" t="s">
        <v>171</v>
      </c>
    </row>
    <row r="295" spans="2:65" s="1" customFormat="1" ht="16.5" customHeight="1">
      <c r="B295" s="33"/>
      <c r="C295" s="162" t="s">
        <v>335</v>
      </c>
      <c r="D295" s="162" t="s">
        <v>250</v>
      </c>
      <c r="E295" s="163" t="s">
        <v>1273</v>
      </c>
      <c r="F295" s="164" t="s">
        <v>1274</v>
      </c>
      <c r="G295" s="165" t="s">
        <v>253</v>
      </c>
      <c r="H295" s="166">
        <v>91.546999999999997</v>
      </c>
      <c r="I295" s="167"/>
      <c r="J295" s="168">
        <f>ROUND(I295*H295,2)</f>
        <v>0</v>
      </c>
      <c r="K295" s="164" t="s">
        <v>177</v>
      </c>
      <c r="L295" s="169"/>
      <c r="M295" s="170" t="s">
        <v>1</v>
      </c>
      <c r="N295" s="171" t="s">
        <v>50</v>
      </c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AR295" s="148" t="s">
        <v>219</v>
      </c>
      <c r="AT295" s="148" t="s">
        <v>250</v>
      </c>
      <c r="AU295" s="148" t="s">
        <v>98</v>
      </c>
      <c r="AY295" s="17" t="s">
        <v>171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7" t="s">
        <v>92</v>
      </c>
      <c r="BK295" s="149">
        <f>ROUND(I295*H295,2)</f>
        <v>0</v>
      </c>
      <c r="BL295" s="17" t="s">
        <v>178</v>
      </c>
      <c r="BM295" s="148" t="s">
        <v>2137</v>
      </c>
    </row>
    <row r="296" spans="2:65" s="1" customFormat="1">
      <c r="B296" s="33"/>
      <c r="D296" s="150" t="s">
        <v>180</v>
      </c>
      <c r="F296" s="151" t="s">
        <v>1276</v>
      </c>
      <c r="I296" s="152"/>
      <c r="L296" s="33"/>
      <c r="M296" s="153"/>
      <c r="T296" s="57"/>
      <c r="AT296" s="17" t="s">
        <v>180</v>
      </c>
      <c r="AU296" s="17" t="s">
        <v>98</v>
      </c>
    </row>
    <row r="297" spans="2:65" s="12" customFormat="1">
      <c r="B297" s="154"/>
      <c r="D297" s="150" t="s">
        <v>182</v>
      </c>
      <c r="E297" s="155" t="s">
        <v>1</v>
      </c>
      <c r="F297" s="156" t="s">
        <v>2138</v>
      </c>
      <c r="H297" s="157">
        <v>91.546999999999997</v>
      </c>
      <c r="I297" s="158"/>
      <c r="L297" s="154"/>
      <c r="M297" s="159"/>
      <c r="T297" s="160"/>
      <c r="AT297" s="155" t="s">
        <v>182</v>
      </c>
      <c r="AU297" s="155" t="s">
        <v>98</v>
      </c>
      <c r="AV297" s="12" t="s">
        <v>98</v>
      </c>
      <c r="AW297" s="12" t="s">
        <v>40</v>
      </c>
      <c r="AX297" s="12" t="s">
        <v>85</v>
      </c>
      <c r="AY297" s="155" t="s">
        <v>171</v>
      </c>
    </row>
    <row r="298" spans="2:65" s="13" customFormat="1">
      <c r="B298" s="172"/>
      <c r="D298" s="150" t="s">
        <v>182</v>
      </c>
      <c r="E298" s="173" t="s">
        <v>1</v>
      </c>
      <c r="F298" s="174" t="s">
        <v>546</v>
      </c>
      <c r="H298" s="175">
        <v>91.546999999999997</v>
      </c>
      <c r="I298" s="176"/>
      <c r="L298" s="172"/>
      <c r="M298" s="177"/>
      <c r="T298" s="178"/>
      <c r="AT298" s="173" t="s">
        <v>182</v>
      </c>
      <c r="AU298" s="173" t="s">
        <v>98</v>
      </c>
      <c r="AV298" s="13" t="s">
        <v>178</v>
      </c>
      <c r="AW298" s="13" t="s">
        <v>40</v>
      </c>
      <c r="AX298" s="13" t="s">
        <v>92</v>
      </c>
      <c r="AY298" s="173" t="s">
        <v>171</v>
      </c>
    </row>
    <row r="299" spans="2:65" s="1" customFormat="1" ht="24.15" customHeight="1">
      <c r="B299" s="33"/>
      <c r="C299" s="137" t="s">
        <v>340</v>
      </c>
      <c r="D299" s="137" t="s">
        <v>173</v>
      </c>
      <c r="E299" s="138" t="s">
        <v>1263</v>
      </c>
      <c r="F299" s="139" t="s">
        <v>1264</v>
      </c>
      <c r="G299" s="140" t="s">
        <v>215</v>
      </c>
      <c r="H299" s="141">
        <v>24.532</v>
      </c>
      <c r="I299" s="142"/>
      <c r="J299" s="143">
        <f>ROUND(I299*H299,2)</f>
        <v>0</v>
      </c>
      <c r="K299" s="139" t="s">
        <v>177</v>
      </c>
      <c r="L299" s="33"/>
      <c r="M299" s="144" t="s">
        <v>1</v>
      </c>
      <c r="N299" s="145" t="s">
        <v>50</v>
      </c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AR299" s="148" t="s">
        <v>178</v>
      </c>
      <c r="AT299" s="148" t="s">
        <v>173</v>
      </c>
      <c r="AU299" s="148" t="s">
        <v>98</v>
      </c>
      <c r="AY299" s="17" t="s">
        <v>171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92</v>
      </c>
      <c r="BK299" s="149">
        <f>ROUND(I299*H299,2)</f>
        <v>0</v>
      </c>
      <c r="BL299" s="17" t="s">
        <v>178</v>
      </c>
      <c r="BM299" s="148" t="s">
        <v>2139</v>
      </c>
    </row>
    <row r="300" spans="2:65" s="1" customFormat="1" ht="48">
      <c r="B300" s="33"/>
      <c r="D300" s="150" t="s">
        <v>180</v>
      </c>
      <c r="F300" s="151" t="s">
        <v>1266</v>
      </c>
      <c r="I300" s="152"/>
      <c r="L300" s="33"/>
      <c r="M300" s="153"/>
      <c r="T300" s="57"/>
      <c r="AT300" s="17" t="s">
        <v>180</v>
      </c>
      <c r="AU300" s="17" t="s">
        <v>98</v>
      </c>
    </row>
    <row r="301" spans="2:65" s="14" customFormat="1">
      <c r="B301" s="182"/>
      <c r="D301" s="150" t="s">
        <v>182</v>
      </c>
      <c r="E301" s="183" t="s">
        <v>1</v>
      </c>
      <c r="F301" s="184" t="s">
        <v>733</v>
      </c>
      <c r="H301" s="183" t="s">
        <v>1</v>
      </c>
      <c r="I301" s="185"/>
      <c r="L301" s="182"/>
      <c r="M301" s="186"/>
      <c r="T301" s="187"/>
      <c r="AT301" s="183" t="s">
        <v>182</v>
      </c>
      <c r="AU301" s="183" t="s">
        <v>98</v>
      </c>
      <c r="AV301" s="14" t="s">
        <v>92</v>
      </c>
      <c r="AW301" s="14" t="s">
        <v>40</v>
      </c>
      <c r="AX301" s="14" t="s">
        <v>85</v>
      </c>
      <c r="AY301" s="183" t="s">
        <v>171</v>
      </c>
    </row>
    <row r="302" spans="2:65" s="12" customFormat="1">
      <c r="B302" s="154"/>
      <c r="D302" s="150" t="s">
        <v>182</v>
      </c>
      <c r="E302" s="155" t="s">
        <v>1</v>
      </c>
      <c r="F302" s="156" t="s">
        <v>2140</v>
      </c>
      <c r="H302" s="157">
        <v>24.532</v>
      </c>
      <c r="I302" s="158"/>
      <c r="L302" s="154"/>
      <c r="M302" s="159"/>
      <c r="T302" s="160"/>
      <c r="AT302" s="155" t="s">
        <v>182</v>
      </c>
      <c r="AU302" s="155" t="s">
        <v>98</v>
      </c>
      <c r="AV302" s="12" t="s">
        <v>98</v>
      </c>
      <c r="AW302" s="12" t="s">
        <v>40</v>
      </c>
      <c r="AX302" s="12" t="s">
        <v>85</v>
      </c>
      <c r="AY302" s="155" t="s">
        <v>171</v>
      </c>
    </row>
    <row r="303" spans="2:65" s="13" customFormat="1">
      <c r="B303" s="172"/>
      <c r="D303" s="150" t="s">
        <v>182</v>
      </c>
      <c r="E303" s="173" t="s">
        <v>1</v>
      </c>
      <c r="F303" s="174" t="s">
        <v>546</v>
      </c>
      <c r="H303" s="175">
        <v>24.532</v>
      </c>
      <c r="I303" s="176"/>
      <c r="L303" s="172"/>
      <c r="M303" s="177"/>
      <c r="T303" s="178"/>
      <c r="AT303" s="173" t="s">
        <v>182</v>
      </c>
      <c r="AU303" s="173" t="s">
        <v>98</v>
      </c>
      <c r="AV303" s="13" t="s">
        <v>178</v>
      </c>
      <c r="AW303" s="13" t="s">
        <v>40</v>
      </c>
      <c r="AX303" s="13" t="s">
        <v>92</v>
      </c>
      <c r="AY303" s="173" t="s">
        <v>171</v>
      </c>
    </row>
    <row r="304" spans="2:65" s="1" customFormat="1" ht="16.5" customHeight="1">
      <c r="B304" s="33"/>
      <c r="C304" s="162" t="s">
        <v>345</v>
      </c>
      <c r="D304" s="162" t="s">
        <v>250</v>
      </c>
      <c r="E304" s="163" t="s">
        <v>2141</v>
      </c>
      <c r="F304" s="164" t="s">
        <v>2142</v>
      </c>
      <c r="G304" s="165" t="s">
        <v>253</v>
      </c>
      <c r="H304" s="166">
        <v>48.377000000000002</v>
      </c>
      <c r="I304" s="167"/>
      <c r="J304" s="168">
        <f>ROUND(I304*H304,2)</f>
        <v>0</v>
      </c>
      <c r="K304" s="164" t="s">
        <v>177</v>
      </c>
      <c r="L304" s="169"/>
      <c r="M304" s="170" t="s">
        <v>1</v>
      </c>
      <c r="N304" s="171" t="s">
        <v>50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219</v>
      </c>
      <c r="AT304" s="148" t="s">
        <v>250</v>
      </c>
      <c r="AU304" s="148" t="s">
        <v>98</v>
      </c>
      <c r="AY304" s="17" t="s">
        <v>171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7" t="s">
        <v>92</v>
      </c>
      <c r="BK304" s="149">
        <f>ROUND(I304*H304,2)</f>
        <v>0</v>
      </c>
      <c r="BL304" s="17" t="s">
        <v>178</v>
      </c>
      <c r="BM304" s="148" t="s">
        <v>2143</v>
      </c>
    </row>
    <row r="305" spans="2:65" s="1" customFormat="1">
      <c r="B305" s="33"/>
      <c r="D305" s="150" t="s">
        <v>180</v>
      </c>
      <c r="F305" s="151" t="s">
        <v>2144</v>
      </c>
      <c r="I305" s="152"/>
      <c r="L305" s="33"/>
      <c r="M305" s="153"/>
      <c r="T305" s="57"/>
      <c r="AT305" s="17" t="s">
        <v>180</v>
      </c>
      <c r="AU305" s="17" t="s">
        <v>98</v>
      </c>
    </row>
    <row r="306" spans="2:65" s="12" customFormat="1">
      <c r="B306" s="154"/>
      <c r="D306" s="150" t="s">
        <v>182</v>
      </c>
      <c r="E306" s="155" t="s">
        <v>1</v>
      </c>
      <c r="F306" s="156" t="s">
        <v>2145</v>
      </c>
      <c r="H306" s="157">
        <v>48.377000000000002</v>
      </c>
      <c r="I306" s="158"/>
      <c r="L306" s="154"/>
      <c r="M306" s="159"/>
      <c r="T306" s="160"/>
      <c r="AT306" s="155" t="s">
        <v>182</v>
      </c>
      <c r="AU306" s="155" t="s">
        <v>98</v>
      </c>
      <c r="AV306" s="12" t="s">
        <v>98</v>
      </c>
      <c r="AW306" s="12" t="s">
        <v>40</v>
      </c>
      <c r="AX306" s="12" t="s">
        <v>85</v>
      </c>
      <c r="AY306" s="155" t="s">
        <v>171</v>
      </c>
    </row>
    <row r="307" spans="2:65" s="13" customFormat="1">
      <c r="B307" s="172"/>
      <c r="D307" s="150" t="s">
        <v>182</v>
      </c>
      <c r="E307" s="173" t="s">
        <v>1</v>
      </c>
      <c r="F307" s="174" t="s">
        <v>546</v>
      </c>
      <c r="H307" s="175">
        <v>48.377000000000002</v>
      </c>
      <c r="I307" s="176"/>
      <c r="L307" s="172"/>
      <c r="M307" s="177"/>
      <c r="T307" s="178"/>
      <c r="AT307" s="173" t="s">
        <v>182</v>
      </c>
      <c r="AU307" s="173" t="s">
        <v>98</v>
      </c>
      <c r="AV307" s="13" t="s">
        <v>178</v>
      </c>
      <c r="AW307" s="13" t="s">
        <v>40</v>
      </c>
      <c r="AX307" s="13" t="s">
        <v>92</v>
      </c>
      <c r="AY307" s="173" t="s">
        <v>171</v>
      </c>
    </row>
    <row r="308" spans="2:65" s="1" customFormat="1" ht="24.15" customHeight="1">
      <c r="B308" s="33"/>
      <c r="C308" s="137" t="s">
        <v>350</v>
      </c>
      <c r="D308" s="137" t="s">
        <v>173</v>
      </c>
      <c r="E308" s="138" t="s">
        <v>1290</v>
      </c>
      <c r="F308" s="139" t="s">
        <v>1291</v>
      </c>
      <c r="G308" s="140" t="s">
        <v>176</v>
      </c>
      <c r="H308" s="141">
        <v>64.125</v>
      </c>
      <c r="I308" s="142"/>
      <c r="J308" s="143">
        <f>ROUND(I308*H308,2)</f>
        <v>0</v>
      </c>
      <c r="K308" s="139" t="s">
        <v>177</v>
      </c>
      <c r="L308" s="33"/>
      <c r="M308" s="144" t="s">
        <v>1</v>
      </c>
      <c r="N308" s="145" t="s">
        <v>50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178</v>
      </c>
      <c r="AT308" s="148" t="s">
        <v>173</v>
      </c>
      <c r="AU308" s="148" t="s">
        <v>98</v>
      </c>
      <c r="AY308" s="17" t="s">
        <v>171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92</v>
      </c>
      <c r="BK308" s="149">
        <f>ROUND(I308*H308,2)</f>
        <v>0</v>
      </c>
      <c r="BL308" s="17" t="s">
        <v>178</v>
      </c>
      <c r="BM308" s="148" t="s">
        <v>2146</v>
      </c>
    </row>
    <row r="309" spans="2:65" s="1" customFormat="1" ht="19.2">
      <c r="B309" s="33"/>
      <c r="D309" s="150" t="s">
        <v>180</v>
      </c>
      <c r="F309" s="151" t="s">
        <v>1293</v>
      </c>
      <c r="I309" s="152"/>
      <c r="L309" s="33"/>
      <c r="M309" s="153"/>
      <c r="T309" s="57"/>
      <c r="AT309" s="17" t="s">
        <v>180</v>
      </c>
      <c r="AU309" s="17" t="s">
        <v>98</v>
      </c>
    </row>
    <row r="310" spans="2:65" s="12" customFormat="1">
      <c r="B310" s="154"/>
      <c r="D310" s="150" t="s">
        <v>182</v>
      </c>
      <c r="E310" s="155" t="s">
        <v>1</v>
      </c>
      <c r="F310" s="156" t="s">
        <v>2147</v>
      </c>
      <c r="H310" s="157">
        <v>48.125</v>
      </c>
      <c r="I310" s="158"/>
      <c r="L310" s="154"/>
      <c r="M310" s="159"/>
      <c r="T310" s="160"/>
      <c r="AT310" s="155" t="s">
        <v>182</v>
      </c>
      <c r="AU310" s="155" t="s">
        <v>98</v>
      </c>
      <c r="AV310" s="12" t="s">
        <v>98</v>
      </c>
      <c r="AW310" s="12" t="s">
        <v>40</v>
      </c>
      <c r="AX310" s="12" t="s">
        <v>85</v>
      </c>
      <c r="AY310" s="155" t="s">
        <v>171</v>
      </c>
    </row>
    <row r="311" spans="2:65" s="12" customFormat="1">
      <c r="B311" s="154"/>
      <c r="D311" s="150" t="s">
        <v>182</v>
      </c>
      <c r="E311" s="155" t="s">
        <v>1</v>
      </c>
      <c r="F311" s="156" t="s">
        <v>2148</v>
      </c>
      <c r="H311" s="157">
        <v>16</v>
      </c>
      <c r="I311" s="158"/>
      <c r="L311" s="154"/>
      <c r="M311" s="159"/>
      <c r="T311" s="160"/>
      <c r="AT311" s="155" t="s">
        <v>182</v>
      </c>
      <c r="AU311" s="155" t="s">
        <v>98</v>
      </c>
      <c r="AV311" s="12" t="s">
        <v>98</v>
      </c>
      <c r="AW311" s="12" t="s">
        <v>40</v>
      </c>
      <c r="AX311" s="12" t="s">
        <v>85</v>
      </c>
      <c r="AY311" s="155" t="s">
        <v>171</v>
      </c>
    </row>
    <row r="312" spans="2:65" s="13" customFormat="1">
      <c r="B312" s="172"/>
      <c r="D312" s="150" t="s">
        <v>182</v>
      </c>
      <c r="E312" s="173" t="s">
        <v>1</v>
      </c>
      <c r="F312" s="174" t="s">
        <v>546</v>
      </c>
      <c r="H312" s="175">
        <v>64.125</v>
      </c>
      <c r="I312" s="176"/>
      <c r="L312" s="172"/>
      <c r="M312" s="177"/>
      <c r="T312" s="178"/>
      <c r="AT312" s="173" t="s">
        <v>182</v>
      </c>
      <c r="AU312" s="173" t="s">
        <v>98</v>
      </c>
      <c r="AV312" s="13" t="s">
        <v>178</v>
      </c>
      <c r="AW312" s="13" t="s">
        <v>40</v>
      </c>
      <c r="AX312" s="13" t="s">
        <v>92</v>
      </c>
      <c r="AY312" s="173" t="s">
        <v>171</v>
      </c>
    </row>
    <row r="313" spans="2:65" s="1" customFormat="1" ht="24.15" customHeight="1">
      <c r="B313" s="33"/>
      <c r="C313" s="137" t="s">
        <v>356</v>
      </c>
      <c r="D313" s="137" t="s">
        <v>173</v>
      </c>
      <c r="E313" s="138" t="s">
        <v>1298</v>
      </c>
      <c r="F313" s="139" t="s">
        <v>1299</v>
      </c>
      <c r="G313" s="140" t="s">
        <v>176</v>
      </c>
      <c r="H313" s="141">
        <v>64.125</v>
      </c>
      <c r="I313" s="142"/>
      <c r="J313" s="143">
        <f>ROUND(I313*H313,2)</f>
        <v>0</v>
      </c>
      <c r="K313" s="139" t="s">
        <v>177</v>
      </c>
      <c r="L313" s="33"/>
      <c r="M313" s="144" t="s">
        <v>1</v>
      </c>
      <c r="N313" s="145" t="s">
        <v>50</v>
      </c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AR313" s="148" t="s">
        <v>178</v>
      </c>
      <c r="AT313" s="148" t="s">
        <v>173</v>
      </c>
      <c r="AU313" s="148" t="s">
        <v>98</v>
      </c>
      <c r="AY313" s="17" t="s">
        <v>171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7" t="s">
        <v>92</v>
      </c>
      <c r="BK313" s="149">
        <f>ROUND(I313*H313,2)</f>
        <v>0</v>
      </c>
      <c r="BL313" s="17" t="s">
        <v>178</v>
      </c>
      <c r="BM313" s="148" t="s">
        <v>2149</v>
      </c>
    </row>
    <row r="314" spans="2:65" s="1" customFormat="1" ht="19.2">
      <c r="B314" s="33"/>
      <c r="D314" s="150" t="s">
        <v>180</v>
      </c>
      <c r="F314" s="151" t="s">
        <v>1301</v>
      </c>
      <c r="I314" s="152"/>
      <c r="L314" s="33"/>
      <c r="M314" s="153"/>
      <c r="T314" s="57"/>
      <c r="AT314" s="17" t="s">
        <v>180</v>
      </c>
      <c r="AU314" s="17" t="s">
        <v>98</v>
      </c>
    </row>
    <row r="315" spans="2:65" s="12" customFormat="1">
      <c r="B315" s="154"/>
      <c r="D315" s="150" t="s">
        <v>182</v>
      </c>
      <c r="E315" s="155" t="s">
        <v>1</v>
      </c>
      <c r="F315" s="156" t="s">
        <v>2147</v>
      </c>
      <c r="H315" s="157">
        <v>48.125</v>
      </c>
      <c r="I315" s="158"/>
      <c r="L315" s="154"/>
      <c r="M315" s="159"/>
      <c r="T315" s="160"/>
      <c r="AT315" s="155" t="s">
        <v>182</v>
      </c>
      <c r="AU315" s="155" t="s">
        <v>98</v>
      </c>
      <c r="AV315" s="12" t="s">
        <v>98</v>
      </c>
      <c r="AW315" s="12" t="s">
        <v>40</v>
      </c>
      <c r="AX315" s="12" t="s">
        <v>85</v>
      </c>
      <c r="AY315" s="155" t="s">
        <v>171</v>
      </c>
    </row>
    <row r="316" spans="2:65" s="12" customFormat="1">
      <c r="B316" s="154"/>
      <c r="D316" s="150" t="s">
        <v>182</v>
      </c>
      <c r="E316" s="155" t="s">
        <v>1</v>
      </c>
      <c r="F316" s="156" t="s">
        <v>2148</v>
      </c>
      <c r="H316" s="157">
        <v>16</v>
      </c>
      <c r="I316" s="158"/>
      <c r="L316" s="154"/>
      <c r="M316" s="159"/>
      <c r="T316" s="160"/>
      <c r="AT316" s="155" t="s">
        <v>182</v>
      </c>
      <c r="AU316" s="155" t="s">
        <v>98</v>
      </c>
      <c r="AV316" s="12" t="s">
        <v>98</v>
      </c>
      <c r="AW316" s="12" t="s">
        <v>40</v>
      </c>
      <c r="AX316" s="12" t="s">
        <v>85</v>
      </c>
      <c r="AY316" s="155" t="s">
        <v>171</v>
      </c>
    </row>
    <row r="317" spans="2:65" s="13" customFormat="1">
      <c r="B317" s="172"/>
      <c r="D317" s="150" t="s">
        <v>182</v>
      </c>
      <c r="E317" s="173" t="s">
        <v>1</v>
      </c>
      <c r="F317" s="174" t="s">
        <v>546</v>
      </c>
      <c r="H317" s="175">
        <v>64.125</v>
      </c>
      <c r="I317" s="176"/>
      <c r="L317" s="172"/>
      <c r="M317" s="177"/>
      <c r="T317" s="178"/>
      <c r="AT317" s="173" t="s">
        <v>182</v>
      </c>
      <c r="AU317" s="173" t="s">
        <v>98</v>
      </c>
      <c r="AV317" s="13" t="s">
        <v>178</v>
      </c>
      <c r="AW317" s="13" t="s">
        <v>40</v>
      </c>
      <c r="AX317" s="13" t="s">
        <v>92</v>
      </c>
      <c r="AY317" s="173" t="s">
        <v>171</v>
      </c>
    </row>
    <row r="318" spans="2:65" s="11" customFormat="1" ht="22.8" customHeight="1">
      <c r="B318" s="125"/>
      <c r="D318" s="126" t="s">
        <v>84</v>
      </c>
      <c r="E318" s="135" t="s">
        <v>178</v>
      </c>
      <c r="F318" s="135" t="s">
        <v>1308</v>
      </c>
      <c r="I318" s="128"/>
      <c r="J318" s="136">
        <f>BK318</f>
        <v>0</v>
      </c>
      <c r="L318" s="125"/>
      <c r="M318" s="130"/>
      <c r="P318" s="131">
        <f>SUM(P319:P332)</f>
        <v>0</v>
      </c>
      <c r="R318" s="131">
        <f>SUM(R319:R332)</f>
        <v>6.3899999999999998E-3</v>
      </c>
      <c r="T318" s="132">
        <f>SUM(T319:T332)</f>
        <v>0</v>
      </c>
      <c r="AR318" s="126" t="s">
        <v>92</v>
      </c>
      <c r="AT318" s="133" t="s">
        <v>84</v>
      </c>
      <c r="AU318" s="133" t="s">
        <v>92</v>
      </c>
      <c r="AY318" s="126" t="s">
        <v>171</v>
      </c>
      <c r="BK318" s="134">
        <f>SUM(BK319:BK332)</f>
        <v>0</v>
      </c>
    </row>
    <row r="319" spans="2:65" s="1" customFormat="1" ht="16.5" customHeight="1">
      <c r="B319" s="33"/>
      <c r="C319" s="137" t="s">
        <v>361</v>
      </c>
      <c r="D319" s="137" t="s">
        <v>173</v>
      </c>
      <c r="E319" s="138" t="s">
        <v>1309</v>
      </c>
      <c r="F319" s="139" t="s">
        <v>1310</v>
      </c>
      <c r="G319" s="140" t="s">
        <v>215</v>
      </c>
      <c r="H319" s="141">
        <v>12.824999999999999</v>
      </c>
      <c r="I319" s="142"/>
      <c r="J319" s="143">
        <f>ROUND(I319*H319,2)</f>
        <v>0</v>
      </c>
      <c r="K319" s="139" t="s">
        <v>177</v>
      </c>
      <c r="L319" s="33"/>
      <c r="M319" s="144" t="s">
        <v>1</v>
      </c>
      <c r="N319" s="145" t="s">
        <v>50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178</v>
      </c>
      <c r="AT319" s="148" t="s">
        <v>173</v>
      </c>
      <c r="AU319" s="148" t="s">
        <v>98</v>
      </c>
      <c r="AY319" s="17" t="s">
        <v>171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92</v>
      </c>
      <c r="BK319" s="149">
        <f>ROUND(I319*H319,2)</f>
        <v>0</v>
      </c>
      <c r="BL319" s="17" t="s">
        <v>178</v>
      </c>
      <c r="BM319" s="148" t="s">
        <v>2150</v>
      </c>
    </row>
    <row r="320" spans="2:65" s="1" customFormat="1" ht="19.2">
      <c r="B320" s="33"/>
      <c r="D320" s="150" t="s">
        <v>180</v>
      </c>
      <c r="F320" s="151" t="s">
        <v>1312</v>
      </c>
      <c r="I320" s="152"/>
      <c r="L320" s="33"/>
      <c r="M320" s="153"/>
      <c r="T320" s="57"/>
      <c r="AT320" s="17" t="s">
        <v>180</v>
      </c>
      <c r="AU320" s="17" t="s">
        <v>98</v>
      </c>
    </row>
    <row r="321" spans="2:65" s="14" customFormat="1">
      <c r="B321" s="182"/>
      <c r="D321" s="150" t="s">
        <v>182</v>
      </c>
      <c r="E321" s="183" t="s">
        <v>1</v>
      </c>
      <c r="F321" s="184" t="s">
        <v>1267</v>
      </c>
      <c r="H321" s="183" t="s">
        <v>1</v>
      </c>
      <c r="I321" s="185"/>
      <c r="L321" s="182"/>
      <c r="M321" s="186"/>
      <c r="T321" s="187"/>
      <c r="AT321" s="183" t="s">
        <v>182</v>
      </c>
      <c r="AU321" s="183" t="s">
        <v>98</v>
      </c>
      <c r="AV321" s="14" t="s">
        <v>92</v>
      </c>
      <c r="AW321" s="14" t="s">
        <v>40</v>
      </c>
      <c r="AX321" s="14" t="s">
        <v>85</v>
      </c>
      <c r="AY321" s="183" t="s">
        <v>171</v>
      </c>
    </row>
    <row r="322" spans="2:65" s="12" customFormat="1">
      <c r="B322" s="154"/>
      <c r="D322" s="150" t="s">
        <v>182</v>
      </c>
      <c r="E322" s="155" t="s">
        <v>1</v>
      </c>
      <c r="F322" s="156" t="s">
        <v>2151</v>
      </c>
      <c r="H322" s="157">
        <v>12.824999999999999</v>
      </c>
      <c r="I322" s="158"/>
      <c r="L322" s="154"/>
      <c r="M322" s="159"/>
      <c r="T322" s="160"/>
      <c r="AT322" s="155" t="s">
        <v>182</v>
      </c>
      <c r="AU322" s="155" t="s">
        <v>98</v>
      </c>
      <c r="AV322" s="12" t="s">
        <v>98</v>
      </c>
      <c r="AW322" s="12" t="s">
        <v>40</v>
      </c>
      <c r="AX322" s="12" t="s">
        <v>85</v>
      </c>
      <c r="AY322" s="155" t="s">
        <v>171</v>
      </c>
    </row>
    <row r="323" spans="2:65" s="13" customFormat="1">
      <c r="B323" s="172"/>
      <c r="D323" s="150" t="s">
        <v>182</v>
      </c>
      <c r="E323" s="173" t="s">
        <v>1</v>
      </c>
      <c r="F323" s="174" t="s">
        <v>546</v>
      </c>
      <c r="H323" s="175">
        <v>12.824999999999999</v>
      </c>
      <c r="I323" s="176"/>
      <c r="L323" s="172"/>
      <c r="M323" s="177"/>
      <c r="T323" s="178"/>
      <c r="AT323" s="173" t="s">
        <v>182</v>
      </c>
      <c r="AU323" s="173" t="s">
        <v>98</v>
      </c>
      <c r="AV323" s="13" t="s">
        <v>178</v>
      </c>
      <c r="AW323" s="13" t="s">
        <v>40</v>
      </c>
      <c r="AX323" s="13" t="s">
        <v>92</v>
      </c>
      <c r="AY323" s="173" t="s">
        <v>171</v>
      </c>
    </row>
    <row r="324" spans="2:65" s="1" customFormat="1" ht="33" customHeight="1">
      <c r="B324" s="33"/>
      <c r="C324" s="137" t="s">
        <v>366</v>
      </c>
      <c r="D324" s="137" t="s">
        <v>173</v>
      </c>
      <c r="E324" s="138" t="s">
        <v>2152</v>
      </c>
      <c r="F324" s="139" t="s">
        <v>2153</v>
      </c>
      <c r="G324" s="140" t="s">
        <v>215</v>
      </c>
      <c r="H324" s="141">
        <v>0.125</v>
      </c>
      <c r="I324" s="142"/>
      <c r="J324" s="143">
        <f>ROUND(I324*H324,2)</f>
        <v>0</v>
      </c>
      <c r="K324" s="139" t="s">
        <v>177</v>
      </c>
      <c r="L324" s="33"/>
      <c r="M324" s="144" t="s">
        <v>1</v>
      </c>
      <c r="N324" s="145" t="s">
        <v>50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178</v>
      </c>
      <c r="AT324" s="148" t="s">
        <v>173</v>
      </c>
      <c r="AU324" s="148" t="s">
        <v>98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92</v>
      </c>
      <c r="BK324" s="149">
        <f>ROUND(I324*H324,2)</f>
        <v>0</v>
      </c>
      <c r="BL324" s="17" t="s">
        <v>178</v>
      </c>
      <c r="BM324" s="148" t="s">
        <v>2154</v>
      </c>
    </row>
    <row r="325" spans="2:65" s="1" customFormat="1" ht="28.8">
      <c r="B325" s="33"/>
      <c r="D325" s="150" t="s">
        <v>180</v>
      </c>
      <c r="F325" s="151" t="s">
        <v>2155</v>
      </c>
      <c r="I325" s="152"/>
      <c r="L325" s="33"/>
      <c r="M325" s="153"/>
      <c r="T325" s="57"/>
      <c r="AT325" s="17" t="s">
        <v>180</v>
      </c>
      <c r="AU325" s="17" t="s">
        <v>98</v>
      </c>
    </row>
    <row r="326" spans="2:65" s="14" customFormat="1">
      <c r="B326" s="182"/>
      <c r="D326" s="150" t="s">
        <v>182</v>
      </c>
      <c r="E326" s="183" t="s">
        <v>1</v>
      </c>
      <c r="F326" s="184" t="s">
        <v>2156</v>
      </c>
      <c r="H326" s="183" t="s">
        <v>1</v>
      </c>
      <c r="I326" s="185"/>
      <c r="L326" s="182"/>
      <c r="M326" s="186"/>
      <c r="T326" s="187"/>
      <c r="AT326" s="183" t="s">
        <v>182</v>
      </c>
      <c r="AU326" s="183" t="s">
        <v>98</v>
      </c>
      <c r="AV326" s="14" t="s">
        <v>92</v>
      </c>
      <c r="AW326" s="14" t="s">
        <v>40</v>
      </c>
      <c r="AX326" s="14" t="s">
        <v>85</v>
      </c>
      <c r="AY326" s="183" t="s">
        <v>171</v>
      </c>
    </row>
    <row r="327" spans="2:65" s="12" customFormat="1">
      <c r="B327" s="154"/>
      <c r="D327" s="150" t="s">
        <v>182</v>
      </c>
      <c r="E327" s="155" t="s">
        <v>1</v>
      </c>
      <c r="F327" s="156" t="s">
        <v>2157</v>
      </c>
      <c r="H327" s="157">
        <v>0.125</v>
      </c>
      <c r="I327" s="158"/>
      <c r="L327" s="154"/>
      <c r="M327" s="159"/>
      <c r="T327" s="160"/>
      <c r="AT327" s="155" t="s">
        <v>182</v>
      </c>
      <c r="AU327" s="155" t="s">
        <v>98</v>
      </c>
      <c r="AV327" s="12" t="s">
        <v>98</v>
      </c>
      <c r="AW327" s="12" t="s">
        <v>40</v>
      </c>
      <c r="AX327" s="12" t="s">
        <v>85</v>
      </c>
      <c r="AY327" s="155" t="s">
        <v>171</v>
      </c>
    </row>
    <row r="328" spans="2:65" s="13" customFormat="1">
      <c r="B328" s="172"/>
      <c r="D328" s="150" t="s">
        <v>182</v>
      </c>
      <c r="E328" s="173" t="s">
        <v>1</v>
      </c>
      <c r="F328" s="174" t="s">
        <v>546</v>
      </c>
      <c r="H328" s="175">
        <v>0.125</v>
      </c>
      <c r="I328" s="176"/>
      <c r="L328" s="172"/>
      <c r="M328" s="177"/>
      <c r="T328" s="178"/>
      <c r="AT328" s="173" t="s">
        <v>182</v>
      </c>
      <c r="AU328" s="173" t="s">
        <v>98</v>
      </c>
      <c r="AV328" s="13" t="s">
        <v>178</v>
      </c>
      <c r="AW328" s="13" t="s">
        <v>40</v>
      </c>
      <c r="AX328" s="13" t="s">
        <v>92</v>
      </c>
      <c r="AY328" s="173" t="s">
        <v>171</v>
      </c>
    </row>
    <row r="329" spans="2:65" s="1" customFormat="1" ht="16.5" customHeight="1">
      <c r="B329" s="33"/>
      <c r="C329" s="137" t="s">
        <v>372</v>
      </c>
      <c r="D329" s="137" t="s">
        <v>173</v>
      </c>
      <c r="E329" s="138" t="s">
        <v>2158</v>
      </c>
      <c r="F329" s="139" t="s">
        <v>2159</v>
      </c>
      <c r="G329" s="140" t="s">
        <v>176</v>
      </c>
      <c r="H329" s="141">
        <v>1</v>
      </c>
      <c r="I329" s="142"/>
      <c r="J329" s="143">
        <f>ROUND(I329*H329,2)</f>
        <v>0</v>
      </c>
      <c r="K329" s="139" t="s">
        <v>177</v>
      </c>
      <c r="L329" s="33"/>
      <c r="M329" s="144" t="s">
        <v>1</v>
      </c>
      <c r="N329" s="145" t="s">
        <v>50</v>
      </c>
      <c r="P329" s="146">
        <f>O329*H329</f>
        <v>0</v>
      </c>
      <c r="Q329" s="146">
        <v>6.3899999999999998E-3</v>
      </c>
      <c r="R329" s="146">
        <f>Q329*H329</f>
        <v>6.3899999999999998E-3</v>
      </c>
      <c r="S329" s="146">
        <v>0</v>
      </c>
      <c r="T329" s="147">
        <f>S329*H329</f>
        <v>0</v>
      </c>
      <c r="AR329" s="148" t="s">
        <v>178</v>
      </c>
      <c r="AT329" s="148" t="s">
        <v>173</v>
      </c>
      <c r="AU329" s="148" t="s">
        <v>98</v>
      </c>
      <c r="AY329" s="17" t="s">
        <v>171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7" t="s">
        <v>92</v>
      </c>
      <c r="BK329" s="149">
        <f>ROUND(I329*H329,2)</f>
        <v>0</v>
      </c>
      <c r="BL329" s="17" t="s">
        <v>178</v>
      </c>
      <c r="BM329" s="148" t="s">
        <v>2160</v>
      </c>
    </row>
    <row r="330" spans="2:65" s="1" customFormat="1" ht="19.2">
      <c r="B330" s="33"/>
      <c r="D330" s="150" t="s">
        <v>180</v>
      </c>
      <c r="F330" s="151" t="s">
        <v>2161</v>
      </c>
      <c r="I330" s="152"/>
      <c r="L330" s="33"/>
      <c r="M330" s="153"/>
      <c r="T330" s="57"/>
      <c r="AT330" s="17" t="s">
        <v>180</v>
      </c>
      <c r="AU330" s="17" t="s">
        <v>98</v>
      </c>
    </row>
    <row r="331" spans="2:65" s="12" customFormat="1">
      <c r="B331" s="154"/>
      <c r="D331" s="150" t="s">
        <v>182</v>
      </c>
      <c r="E331" s="155" t="s">
        <v>1</v>
      </c>
      <c r="F331" s="156" t="s">
        <v>2162</v>
      </c>
      <c r="H331" s="157">
        <v>1</v>
      </c>
      <c r="I331" s="158"/>
      <c r="L331" s="154"/>
      <c r="M331" s="159"/>
      <c r="T331" s="160"/>
      <c r="AT331" s="155" t="s">
        <v>182</v>
      </c>
      <c r="AU331" s="155" t="s">
        <v>98</v>
      </c>
      <c r="AV331" s="12" t="s">
        <v>98</v>
      </c>
      <c r="AW331" s="12" t="s">
        <v>40</v>
      </c>
      <c r="AX331" s="12" t="s">
        <v>85</v>
      </c>
      <c r="AY331" s="155" t="s">
        <v>171</v>
      </c>
    </row>
    <row r="332" spans="2:65" s="13" customFormat="1">
      <c r="B332" s="172"/>
      <c r="D332" s="150" t="s">
        <v>182</v>
      </c>
      <c r="E332" s="173" t="s">
        <v>1</v>
      </c>
      <c r="F332" s="174" t="s">
        <v>546</v>
      </c>
      <c r="H332" s="175">
        <v>1</v>
      </c>
      <c r="I332" s="176"/>
      <c r="L332" s="172"/>
      <c r="M332" s="177"/>
      <c r="T332" s="178"/>
      <c r="AT332" s="173" t="s">
        <v>182</v>
      </c>
      <c r="AU332" s="173" t="s">
        <v>98</v>
      </c>
      <c r="AV332" s="13" t="s">
        <v>178</v>
      </c>
      <c r="AW332" s="13" t="s">
        <v>40</v>
      </c>
      <c r="AX332" s="13" t="s">
        <v>92</v>
      </c>
      <c r="AY332" s="173" t="s">
        <v>171</v>
      </c>
    </row>
    <row r="333" spans="2:65" s="11" customFormat="1" ht="22.8" customHeight="1">
      <c r="B333" s="125"/>
      <c r="D333" s="126" t="s">
        <v>84</v>
      </c>
      <c r="E333" s="135" t="s">
        <v>219</v>
      </c>
      <c r="F333" s="135" t="s">
        <v>371</v>
      </c>
      <c r="I333" s="128"/>
      <c r="J333" s="136">
        <f>BK333</f>
        <v>0</v>
      </c>
      <c r="L333" s="125"/>
      <c r="M333" s="130"/>
      <c r="P333" s="131">
        <f>SUM(P334:P528)</f>
        <v>0</v>
      </c>
      <c r="R333" s="131">
        <f>SUM(R334:R528)</f>
        <v>2.1440749400000008</v>
      </c>
      <c r="T333" s="132">
        <f>SUM(T334:T528)</f>
        <v>0</v>
      </c>
      <c r="AR333" s="126" t="s">
        <v>92</v>
      </c>
      <c r="AT333" s="133" t="s">
        <v>84</v>
      </c>
      <c r="AU333" s="133" t="s">
        <v>92</v>
      </c>
      <c r="AY333" s="126" t="s">
        <v>171</v>
      </c>
      <c r="BK333" s="134">
        <f>SUM(BK334:BK528)</f>
        <v>0</v>
      </c>
    </row>
    <row r="334" spans="2:65" s="1" customFormat="1" ht="24.15" customHeight="1">
      <c r="B334" s="33"/>
      <c r="C334" s="137" t="s">
        <v>379</v>
      </c>
      <c r="D334" s="137" t="s">
        <v>173</v>
      </c>
      <c r="E334" s="138" t="s">
        <v>2163</v>
      </c>
      <c r="F334" s="139" t="s">
        <v>2164</v>
      </c>
      <c r="G334" s="140" t="s">
        <v>382</v>
      </c>
      <c r="H334" s="141">
        <v>2</v>
      </c>
      <c r="I334" s="142"/>
      <c r="J334" s="143">
        <f>ROUND(I334*H334,2)</f>
        <v>0</v>
      </c>
      <c r="K334" s="139" t="s">
        <v>177</v>
      </c>
      <c r="L334" s="33"/>
      <c r="M334" s="144" t="s">
        <v>1</v>
      </c>
      <c r="N334" s="145" t="s">
        <v>50</v>
      </c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AR334" s="148" t="s">
        <v>178</v>
      </c>
      <c r="AT334" s="148" t="s">
        <v>173</v>
      </c>
      <c r="AU334" s="148" t="s">
        <v>98</v>
      </c>
      <c r="AY334" s="17" t="s">
        <v>171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92</v>
      </c>
      <c r="BK334" s="149">
        <f>ROUND(I334*H334,2)</f>
        <v>0</v>
      </c>
      <c r="BL334" s="17" t="s">
        <v>178</v>
      </c>
      <c r="BM334" s="148" t="s">
        <v>2165</v>
      </c>
    </row>
    <row r="335" spans="2:65" s="1" customFormat="1" ht="28.8">
      <c r="B335" s="33"/>
      <c r="D335" s="150" t="s">
        <v>180</v>
      </c>
      <c r="F335" s="151" t="s">
        <v>2166</v>
      </c>
      <c r="I335" s="152"/>
      <c r="L335" s="33"/>
      <c r="M335" s="153"/>
      <c r="T335" s="57"/>
      <c r="AT335" s="17" t="s">
        <v>180</v>
      </c>
      <c r="AU335" s="17" t="s">
        <v>98</v>
      </c>
    </row>
    <row r="336" spans="2:65" s="14" customFormat="1">
      <c r="B336" s="182"/>
      <c r="D336" s="150" t="s">
        <v>182</v>
      </c>
      <c r="E336" s="183" t="s">
        <v>1</v>
      </c>
      <c r="F336" s="184" t="s">
        <v>2156</v>
      </c>
      <c r="H336" s="183" t="s">
        <v>1</v>
      </c>
      <c r="I336" s="185"/>
      <c r="L336" s="182"/>
      <c r="M336" s="186"/>
      <c r="T336" s="187"/>
      <c r="AT336" s="183" t="s">
        <v>182</v>
      </c>
      <c r="AU336" s="183" t="s">
        <v>98</v>
      </c>
      <c r="AV336" s="14" t="s">
        <v>92</v>
      </c>
      <c r="AW336" s="14" t="s">
        <v>40</v>
      </c>
      <c r="AX336" s="14" t="s">
        <v>85</v>
      </c>
      <c r="AY336" s="183" t="s">
        <v>171</v>
      </c>
    </row>
    <row r="337" spans="2:65" s="12" customFormat="1">
      <c r="B337" s="154"/>
      <c r="D337" s="150" t="s">
        <v>182</v>
      </c>
      <c r="E337" s="155" t="s">
        <v>1</v>
      </c>
      <c r="F337" s="156" t="s">
        <v>1330</v>
      </c>
      <c r="H337" s="157">
        <v>2</v>
      </c>
      <c r="I337" s="158"/>
      <c r="L337" s="154"/>
      <c r="M337" s="159"/>
      <c r="T337" s="160"/>
      <c r="AT337" s="155" t="s">
        <v>182</v>
      </c>
      <c r="AU337" s="155" t="s">
        <v>98</v>
      </c>
      <c r="AV337" s="12" t="s">
        <v>98</v>
      </c>
      <c r="AW337" s="12" t="s">
        <v>40</v>
      </c>
      <c r="AX337" s="12" t="s">
        <v>85</v>
      </c>
      <c r="AY337" s="155" t="s">
        <v>171</v>
      </c>
    </row>
    <row r="338" spans="2:65" s="13" customFormat="1">
      <c r="B338" s="172"/>
      <c r="D338" s="150" t="s">
        <v>182</v>
      </c>
      <c r="E338" s="173" t="s">
        <v>1</v>
      </c>
      <c r="F338" s="174" t="s">
        <v>546</v>
      </c>
      <c r="H338" s="175">
        <v>2</v>
      </c>
      <c r="I338" s="176"/>
      <c r="L338" s="172"/>
      <c r="M338" s="177"/>
      <c r="T338" s="178"/>
      <c r="AT338" s="173" t="s">
        <v>182</v>
      </c>
      <c r="AU338" s="173" t="s">
        <v>98</v>
      </c>
      <c r="AV338" s="13" t="s">
        <v>178</v>
      </c>
      <c r="AW338" s="13" t="s">
        <v>40</v>
      </c>
      <c r="AX338" s="13" t="s">
        <v>92</v>
      </c>
      <c r="AY338" s="173" t="s">
        <v>171</v>
      </c>
    </row>
    <row r="339" spans="2:65" s="1" customFormat="1" ht="16.5" customHeight="1">
      <c r="B339" s="33"/>
      <c r="C339" s="162" t="s">
        <v>386</v>
      </c>
      <c r="D339" s="162" t="s">
        <v>250</v>
      </c>
      <c r="E339" s="163" t="s">
        <v>2167</v>
      </c>
      <c r="F339" s="164" t="s">
        <v>2168</v>
      </c>
      <c r="G339" s="165" t="s">
        <v>382</v>
      </c>
      <c r="H339" s="166">
        <v>2</v>
      </c>
      <c r="I339" s="167"/>
      <c r="J339" s="168">
        <f>ROUND(I339*H339,2)</f>
        <v>0</v>
      </c>
      <c r="K339" s="164" t="s">
        <v>1</v>
      </c>
      <c r="L339" s="169"/>
      <c r="M339" s="170" t="s">
        <v>1</v>
      </c>
      <c r="N339" s="171" t="s">
        <v>50</v>
      </c>
      <c r="P339" s="146">
        <f>O339*H339</f>
        <v>0</v>
      </c>
      <c r="Q339" s="146">
        <v>6.8999999999999999E-3</v>
      </c>
      <c r="R339" s="146">
        <f>Q339*H339</f>
        <v>1.38E-2</v>
      </c>
      <c r="S339" s="146">
        <v>0</v>
      </c>
      <c r="T339" s="147">
        <f>S339*H339</f>
        <v>0</v>
      </c>
      <c r="AR339" s="148" t="s">
        <v>219</v>
      </c>
      <c r="AT339" s="148" t="s">
        <v>250</v>
      </c>
      <c r="AU339" s="148" t="s">
        <v>98</v>
      </c>
      <c r="AY339" s="17" t="s">
        <v>171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7" t="s">
        <v>92</v>
      </c>
      <c r="BK339" s="149">
        <f>ROUND(I339*H339,2)</f>
        <v>0</v>
      </c>
      <c r="BL339" s="17" t="s">
        <v>178</v>
      </c>
      <c r="BM339" s="148" t="s">
        <v>2169</v>
      </c>
    </row>
    <row r="340" spans="2:65" s="1" customFormat="1">
      <c r="B340" s="33"/>
      <c r="D340" s="150" t="s">
        <v>180</v>
      </c>
      <c r="F340" s="151" t="s">
        <v>2170</v>
      </c>
      <c r="I340" s="152"/>
      <c r="L340" s="33"/>
      <c r="M340" s="153"/>
      <c r="T340" s="57"/>
      <c r="AT340" s="17" t="s">
        <v>180</v>
      </c>
      <c r="AU340" s="17" t="s">
        <v>98</v>
      </c>
    </row>
    <row r="341" spans="2:65" s="14" customFormat="1">
      <c r="B341" s="182"/>
      <c r="D341" s="150" t="s">
        <v>182</v>
      </c>
      <c r="E341" s="183" t="s">
        <v>1</v>
      </c>
      <c r="F341" s="184" t="s">
        <v>2156</v>
      </c>
      <c r="H341" s="183" t="s">
        <v>1</v>
      </c>
      <c r="I341" s="185"/>
      <c r="L341" s="182"/>
      <c r="M341" s="186"/>
      <c r="T341" s="187"/>
      <c r="AT341" s="183" t="s">
        <v>182</v>
      </c>
      <c r="AU341" s="183" t="s">
        <v>98</v>
      </c>
      <c r="AV341" s="14" t="s">
        <v>92</v>
      </c>
      <c r="AW341" s="14" t="s">
        <v>40</v>
      </c>
      <c r="AX341" s="14" t="s">
        <v>85</v>
      </c>
      <c r="AY341" s="183" t="s">
        <v>171</v>
      </c>
    </row>
    <row r="342" spans="2:65" s="12" customFormat="1">
      <c r="B342" s="154"/>
      <c r="D342" s="150" t="s">
        <v>182</v>
      </c>
      <c r="E342" s="155" t="s">
        <v>1</v>
      </c>
      <c r="F342" s="156" t="s">
        <v>1330</v>
      </c>
      <c r="H342" s="157">
        <v>2</v>
      </c>
      <c r="I342" s="158"/>
      <c r="L342" s="154"/>
      <c r="M342" s="159"/>
      <c r="T342" s="160"/>
      <c r="AT342" s="155" t="s">
        <v>182</v>
      </c>
      <c r="AU342" s="155" t="s">
        <v>98</v>
      </c>
      <c r="AV342" s="12" t="s">
        <v>98</v>
      </c>
      <c r="AW342" s="12" t="s">
        <v>40</v>
      </c>
      <c r="AX342" s="12" t="s">
        <v>85</v>
      </c>
      <c r="AY342" s="155" t="s">
        <v>171</v>
      </c>
    </row>
    <row r="343" spans="2:65" s="13" customFormat="1">
      <c r="B343" s="172"/>
      <c r="D343" s="150" t="s">
        <v>182</v>
      </c>
      <c r="E343" s="173" t="s">
        <v>1</v>
      </c>
      <c r="F343" s="174" t="s">
        <v>546</v>
      </c>
      <c r="H343" s="175">
        <v>2</v>
      </c>
      <c r="I343" s="176"/>
      <c r="L343" s="172"/>
      <c r="M343" s="177"/>
      <c r="T343" s="178"/>
      <c r="AT343" s="173" t="s">
        <v>182</v>
      </c>
      <c r="AU343" s="173" t="s">
        <v>98</v>
      </c>
      <c r="AV343" s="13" t="s">
        <v>178</v>
      </c>
      <c r="AW343" s="13" t="s">
        <v>40</v>
      </c>
      <c r="AX343" s="13" t="s">
        <v>92</v>
      </c>
      <c r="AY343" s="173" t="s">
        <v>171</v>
      </c>
    </row>
    <row r="344" spans="2:65" s="1" customFormat="1" ht="24.15" customHeight="1">
      <c r="B344" s="33"/>
      <c r="C344" s="137" t="s">
        <v>390</v>
      </c>
      <c r="D344" s="137" t="s">
        <v>173</v>
      </c>
      <c r="E344" s="138" t="s">
        <v>2171</v>
      </c>
      <c r="F344" s="139" t="s">
        <v>2172</v>
      </c>
      <c r="G344" s="140" t="s">
        <v>382</v>
      </c>
      <c r="H344" s="141">
        <v>5</v>
      </c>
      <c r="I344" s="142"/>
      <c r="J344" s="143">
        <f>ROUND(I344*H344,2)</f>
        <v>0</v>
      </c>
      <c r="K344" s="139" t="s">
        <v>177</v>
      </c>
      <c r="L344" s="33"/>
      <c r="M344" s="144" t="s">
        <v>1</v>
      </c>
      <c r="N344" s="145" t="s">
        <v>50</v>
      </c>
      <c r="P344" s="146">
        <f>O344*H344</f>
        <v>0</v>
      </c>
      <c r="Q344" s="146">
        <v>1.67E-3</v>
      </c>
      <c r="R344" s="146">
        <f>Q344*H344</f>
        <v>8.3499999999999998E-3</v>
      </c>
      <c r="S344" s="146">
        <v>0</v>
      </c>
      <c r="T344" s="147">
        <f>S344*H344</f>
        <v>0</v>
      </c>
      <c r="AR344" s="148" t="s">
        <v>178</v>
      </c>
      <c r="AT344" s="148" t="s">
        <v>173</v>
      </c>
      <c r="AU344" s="148" t="s">
        <v>98</v>
      </c>
      <c r="AY344" s="17" t="s">
        <v>171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7" t="s">
        <v>92</v>
      </c>
      <c r="BK344" s="149">
        <f>ROUND(I344*H344,2)</f>
        <v>0</v>
      </c>
      <c r="BL344" s="17" t="s">
        <v>178</v>
      </c>
      <c r="BM344" s="148" t="s">
        <v>2173</v>
      </c>
    </row>
    <row r="345" spans="2:65" s="1" customFormat="1" ht="28.8">
      <c r="B345" s="33"/>
      <c r="D345" s="150" t="s">
        <v>180</v>
      </c>
      <c r="F345" s="151" t="s">
        <v>2174</v>
      </c>
      <c r="I345" s="152"/>
      <c r="L345" s="33"/>
      <c r="M345" s="153"/>
      <c r="T345" s="57"/>
      <c r="AT345" s="17" t="s">
        <v>180</v>
      </c>
      <c r="AU345" s="17" t="s">
        <v>98</v>
      </c>
    </row>
    <row r="346" spans="2:65" s="14" customFormat="1">
      <c r="B346" s="182"/>
      <c r="D346" s="150" t="s">
        <v>182</v>
      </c>
      <c r="E346" s="183" t="s">
        <v>1</v>
      </c>
      <c r="F346" s="184" t="s">
        <v>2175</v>
      </c>
      <c r="H346" s="183" t="s">
        <v>1</v>
      </c>
      <c r="I346" s="185"/>
      <c r="L346" s="182"/>
      <c r="M346" s="186"/>
      <c r="T346" s="187"/>
      <c r="AT346" s="183" t="s">
        <v>182</v>
      </c>
      <c r="AU346" s="183" t="s">
        <v>98</v>
      </c>
      <c r="AV346" s="14" t="s">
        <v>92</v>
      </c>
      <c r="AW346" s="14" t="s">
        <v>40</v>
      </c>
      <c r="AX346" s="14" t="s">
        <v>85</v>
      </c>
      <c r="AY346" s="183" t="s">
        <v>171</v>
      </c>
    </row>
    <row r="347" spans="2:65" s="12" customFormat="1">
      <c r="B347" s="154"/>
      <c r="D347" s="150" t="s">
        <v>182</v>
      </c>
      <c r="E347" s="155" t="s">
        <v>1</v>
      </c>
      <c r="F347" s="156" t="s">
        <v>2176</v>
      </c>
      <c r="H347" s="157">
        <v>3</v>
      </c>
      <c r="I347" s="158"/>
      <c r="L347" s="154"/>
      <c r="M347" s="159"/>
      <c r="T347" s="160"/>
      <c r="AT347" s="155" t="s">
        <v>182</v>
      </c>
      <c r="AU347" s="155" t="s">
        <v>98</v>
      </c>
      <c r="AV347" s="12" t="s">
        <v>98</v>
      </c>
      <c r="AW347" s="12" t="s">
        <v>40</v>
      </c>
      <c r="AX347" s="12" t="s">
        <v>85</v>
      </c>
      <c r="AY347" s="155" t="s">
        <v>171</v>
      </c>
    </row>
    <row r="348" spans="2:65" s="12" customFormat="1">
      <c r="B348" s="154"/>
      <c r="D348" s="150" t="s">
        <v>182</v>
      </c>
      <c r="E348" s="155" t="s">
        <v>1</v>
      </c>
      <c r="F348" s="156" t="s">
        <v>2177</v>
      </c>
      <c r="H348" s="157">
        <v>1</v>
      </c>
      <c r="I348" s="158"/>
      <c r="L348" s="154"/>
      <c r="M348" s="159"/>
      <c r="T348" s="160"/>
      <c r="AT348" s="155" t="s">
        <v>182</v>
      </c>
      <c r="AU348" s="155" t="s">
        <v>98</v>
      </c>
      <c r="AV348" s="12" t="s">
        <v>98</v>
      </c>
      <c r="AW348" s="12" t="s">
        <v>40</v>
      </c>
      <c r="AX348" s="12" t="s">
        <v>85</v>
      </c>
      <c r="AY348" s="155" t="s">
        <v>171</v>
      </c>
    </row>
    <row r="349" spans="2:65" s="12" customFormat="1">
      <c r="B349" s="154"/>
      <c r="D349" s="150" t="s">
        <v>182</v>
      </c>
      <c r="E349" s="155" t="s">
        <v>1</v>
      </c>
      <c r="F349" s="156" t="s">
        <v>2178</v>
      </c>
      <c r="H349" s="157">
        <v>1</v>
      </c>
      <c r="I349" s="158"/>
      <c r="L349" s="154"/>
      <c r="M349" s="159"/>
      <c r="T349" s="160"/>
      <c r="AT349" s="155" t="s">
        <v>182</v>
      </c>
      <c r="AU349" s="155" t="s">
        <v>98</v>
      </c>
      <c r="AV349" s="12" t="s">
        <v>98</v>
      </c>
      <c r="AW349" s="12" t="s">
        <v>40</v>
      </c>
      <c r="AX349" s="12" t="s">
        <v>85</v>
      </c>
      <c r="AY349" s="155" t="s">
        <v>171</v>
      </c>
    </row>
    <row r="350" spans="2:65" s="13" customFormat="1">
      <c r="B350" s="172"/>
      <c r="D350" s="150" t="s">
        <v>182</v>
      </c>
      <c r="E350" s="173" t="s">
        <v>1</v>
      </c>
      <c r="F350" s="174" t="s">
        <v>546</v>
      </c>
      <c r="H350" s="175">
        <v>5</v>
      </c>
      <c r="I350" s="176"/>
      <c r="L350" s="172"/>
      <c r="M350" s="177"/>
      <c r="T350" s="178"/>
      <c r="AT350" s="173" t="s">
        <v>182</v>
      </c>
      <c r="AU350" s="173" t="s">
        <v>98</v>
      </c>
      <c r="AV350" s="13" t="s">
        <v>178</v>
      </c>
      <c r="AW350" s="13" t="s">
        <v>40</v>
      </c>
      <c r="AX350" s="13" t="s">
        <v>92</v>
      </c>
      <c r="AY350" s="173" t="s">
        <v>171</v>
      </c>
    </row>
    <row r="351" spans="2:65" s="1" customFormat="1" ht="16.5" customHeight="1">
      <c r="B351" s="33"/>
      <c r="C351" s="162" t="s">
        <v>395</v>
      </c>
      <c r="D351" s="162" t="s">
        <v>250</v>
      </c>
      <c r="E351" s="163" t="s">
        <v>2179</v>
      </c>
      <c r="F351" s="164" t="s">
        <v>2180</v>
      </c>
      <c r="G351" s="165" t="s">
        <v>382</v>
      </c>
      <c r="H351" s="166">
        <v>3</v>
      </c>
      <c r="I351" s="167"/>
      <c r="J351" s="168">
        <f>ROUND(I351*H351,2)</f>
        <v>0</v>
      </c>
      <c r="K351" s="164" t="s">
        <v>1</v>
      </c>
      <c r="L351" s="169"/>
      <c r="M351" s="170" t="s">
        <v>1</v>
      </c>
      <c r="N351" s="171" t="s">
        <v>50</v>
      </c>
      <c r="P351" s="146">
        <f>O351*H351</f>
        <v>0</v>
      </c>
      <c r="Q351" s="146">
        <v>5.0400000000000002E-3</v>
      </c>
      <c r="R351" s="146">
        <f>Q351*H351</f>
        <v>1.5120000000000001E-2</v>
      </c>
      <c r="S351" s="146">
        <v>0</v>
      </c>
      <c r="T351" s="147">
        <f>S351*H351</f>
        <v>0</v>
      </c>
      <c r="AR351" s="148" t="s">
        <v>219</v>
      </c>
      <c r="AT351" s="148" t="s">
        <v>250</v>
      </c>
      <c r="AU351" s="148" t="s">
        <v>98</v>
      </c>
      <c r="AY351" s="17" t="s">
        <v>171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7" t="s">
        <v>92</v>
      </c>
      <c r="BK351" s="149">
        <f>ROUND(I351*H351,2)</f>
        <v>0</v>
      </c>
      <c r="BL351" s="17" t="s">
        <v>178</v>
      </c>
      <c r="BM351" s="148" t="s">
        <v>2181</v>
      </c>
    </row>
    <row r="352" spans="2:65" s="1" customFormat="1">
      <c r="B352" s="33"/>
      <c r="D352" s="150" t="s">
        <v>180</v>
      </c>
      <c r="F352" s="151" t="s">
        <v>2180</v>
      </c>
      <c r="I352" s="152"/>
      <c r="L352" s="33"/>
      <c r="M352" s="153"/>
      <c r="T352" s="57"/>
      <c r="AT352" s="17" t="s">
        <v>180</v>
      </c>
      <c r="AU352" s="17" t="s">
        <v>98</v>
      </c>
    </row>
    <row r="353" spans="2:65" s="14" customFormat="1">
      <c r="B353" s="182"/>
      <c r="D353" s="150" t="s">
        <v>182</v>
      </c>
      <c r="E353" s="183" t="s">
        <v>1</v>
      </c>
      <c r="F353" s="184" t="s">
        <v>2156</v>
      </c>
      <c r="H353" s="183" t="s">
        <v>1</v>
      </c>
      <c r="I353" s="185"/>
      <c r="L353" s="182"/>
      <c r="M353" s="186"/>
      <c r="T353" s="187"/>
      <c r="AT353" s="183" t="s">
        <v>182</v>
      </c>
      <c r="AU353" s="183" t="s">
        <v>98</v>
      </c>
      <c r="AV353" s="14" t="s">
        <v>92</v>
      </c>
      <c r="AW353" s="14" t="s">
        <v>40</v>
      </c>
      <c r="AX353" s="14" t="s">
        <v>85</v>
      </c>
      <c r="AY353" s="183" t="s">
        <v>171</v>
      </c>
    </row>
    <row r="354" spans="2:65" s="12" customFormat="1">
      <c r="B354" s="154"/>
      <c r="D354" s="150" t="s">
        <v>182</v>
      </c>
      <c r="E354" s="155" t="s">
        <v>1</v>
      </c>
      <c r="F354" s="156" t="s">
        <v>2176</v>
      </c>
      <c r="H354" s="157">
        <v>3</v>
      </c>
      <c r="I354" s="158"/>
      <c r="L354" s="154"/>
      <c r="M354" s="159"/>
      <c r="T354" s="160"/>
      <c r="AT354" s="155" t="s">
        <v>182</v>
      </c>
      <c r="AU354" s="155" t="s">
        <v>98</v>
      </c>
      <c r="AV354" s="12" t="s">
        <v>98</v>
      </c>
      <c r="AW354" s="12" t="s">
        <v>40</v>
      </c>
      <c r="AX354" s="12" t="s">
        <v>85</v>
      </c>
      <c r="AY354" s="155" t="s">
        <v>171</v>
      </c>
    </row>
    <row r="355" spans="2:65" s="13" customFormat="1">
      <c r="B355" s="172"/>
      <c r="D355" s="150" t="s">
        <v>182</v>
      </c>
      <c r="E355" s="173" t="s">
        <v>1</v>
      </c>
      <c r="F355" s="174" t="s">
        <v>546</v>
      </c>
      <c r="H355" s="175">
        <v>3</v>
      </c>
      <c r="I355" s="176"/>
      <c r="L355" s="172"/>
      <c r="M355" s="177"/>
      <c r="T355" s="178"/>
      <c r="AT355" s="173" t="s">
        <v>182</v>
      </c>
      <c r="AU355" s="173" t="s">
        <v>98</v>
      </c>
      <c r="AV355" s="13" t="s">
        <v>178</v>
      </c>
      <c r="AW355" s="13" t="s">
        <v>40</v>
      </c>
      <c r="AX355" s="13" t="s">
        <v>92</v>
      </c>
      <c r="AY355" s="173" t="s">
        <v>171</v>
      </c>
    </row>
    <row r="356" spans="2:65" s="1" customFormat="1" ht="16.5" customHeight="1">
      <c r="B356" s="33"/>
      <c r="C356" s="162" t="s">
        <v>399</v>
      </c>
      <c r="D356" s="162" t="s">
        <v>250</v>
      </c>
      <c r="E356" s="163" t="s">
        <v>2182</v>
      </c>
      <c r="F356" s="164" t="s">
        <v>2183</v>
      </c>
      <c r="G356" s="165" t="s">
        <v>382</v>
      </c>
      <c r="H356" s="166">
        <v>1</v>
      </c>
      <c r="I356" s="167"/>
      <c r="J356" s="168">
        <f>ROUND(I356*H356,2)</f>
        <v>0</v>
      </c>
      <c r="K356" s="164" t="s">
        <v>1</v>
      </c>
      <c r="L356" s="169"/>
      <c r="M356" s="170" t="s">
        <v>1</v>
      </c>
      <c r="N356" s="171" t="s">
        <v>50</v>
      </c>
      <c r="P356" s="146">
        <f>O356*H356</f>
        <v>0</v>
      </c>
      <c r="Q356" s="146">
        <v>7.0400000000000003E-3</v>
      </c>
      <c r="R356" s="146">
        <f>Q356*H356</f>
        <v>7.0400000000000003E-3</v>
      </c>
      <c r="S356" s="146">
        <v>0</v>
      </c>
      <c r="T356" s="147">
        <f>S356*H356</f>
        <v>0</v>
      </c>
      <c r="AR356" s="148" t="s">
        <v>219</v>
      </c>
      <c r="AT356" s="148" t="s">
        <v>250</v>
      </c>
      <c r="AU356" s="148" t="s">
        <v>98</v>
      </c>
      <c r="AY356" s="17" t="s">
        <v>171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7" t="s">
        <v>92</v>
      </c>
      <c r="BK356" s="149">
        <f>ROUND(I356*H356,2)</f>
        <v>0</v>
      </c>
      <c r="BL356" s="17" t="s">
        <v>178</v>
      </c>
      <c r="BM356" s="148" t="s">
        <v>2184</v>
      </c>
    </row>
    <row r="357" spans="2:65" s="1" customFormat="1">
      <c r="B357" s="33"/>
      <c r="D357" s="150" t="s">
        <v>180</v>
      </c>
      <c r="F357" s="151" t="s">
        <v>2185</v>
      </c>
      <c r="I357" s="152"/>
      <c r="L357" s="33"/>
      <c r="M357" s="153"/>
      <c r="T357" s="57"/>
      <c r="AT357" s="17" t="s">
        <v>180</v>
      </c>
      <c r="AU357" s="17" t="s">
        <v>98</v>
      </c>
    </row>
    <row r="358" spans="2:65" s="14" customFormat="1">
      <c r="B358" s="182"/>
      <c r="D358" s="150" t="s">
        <v>182</v>
      </c>
      <c r="E358" s="183" t="s">
        <v>1</v>
      </c>
      <c r="F358" s="184" t="s">
        <v>2156</v>
      </c>
      <c r="H358" s="183" t="s">
        <v>1</v>
      </c>
      <c r="I358" s="185"/>
      <c r="L358" s="182"/>
      <c r="M358" s="186"/>
      <c r="T358" s="187"/>
      <c r="AT358" s="183" t="s">
        <v>182</v>
      </c>
      <c r="AU358" s="183" t="s">
        <v>98</v>
      </c>
      <c r="AV358" s="14" t="s">
        <v>92</v>
      </c>
      <c r="AW358" s="14" t="s">
        <v>40</v>
      </c>
      <c r="AX358" s="14" t="s">
        <v>85</v>
      </c>
      <c r="AY358" s="183" t="s">
        <v>171</v>
      </c>
    </row>
    <row r="359" spans="2:65" s="12" customFormat="1">
      <c r="B359" s="154"/>
      <c r="D359" s="150" t="s">
        <v>182</v>
      </c>
      <c r="E359" s="155" t="s">
        <v>1</v>
      </c>
      <c r="F359" s="156" t="s">
        <v>2177</v>
      </c>
      <c r="H359" s="157">
        <v>1</v>
      </c>
      <c r="I359" s="158"/>
      <c r="L359" s="154"/>
      <c r="M359" s="159"/>
      <c r="T359" s="160"/>
      <c r="AT359" s="155" t="s">
        <v>182</v>
      </c>
      <c r="AU359" s="155" t="s">
        <v>98</v>
      </c>
      <c r="AV359" s="12" t="s">
        <v>98</v>
      </c>
      <c r="AW359" s="12" t="s">
        <v>40</v>
      </c>
      <c r="AX359" s="12" t="s">
        <v>85</v>
      </c>
      <c r="AY359" s="155" t="s">
        <v>171</v>
      </c>
    </row>
    <row r="360" spans="2:65" s="13" customFormat="1">
      <c r="B360" s="172"/>
      <c r="D360" s="150" t="s">
        <v>182</v>
      </c>
      <c r="E360" s="173" t="s">
        <v>1</v>
      </c>
      <c r="F360" s="174" t="s">
        <v>546</v>
      </c>
      <c r="H360" s="175">
        <v>1</v>
      </c>
      <c r="I360" s="176"/>
      <c r="L360" s="172"/>
      <c r="M360" s="177"/>
      <c r="T360" s="178"/>
      <c r="AT360" s="173" t="s">
        <v>182</v>
      </c>
      <c r="AU360" s="173" t="s">
        <v>98</v>
      </c>
      <c r="AV360" s="13" t="s">
        <v>178</v>
      </c>
      <c r="AW360" s="13" t="s">
        <v>40</v>
      </c>
      <c r="AX360" s="13" t="s">
        <v>92</v>
      </c>
      <c r="AY360" s="173" t="s">
        <v>171</v>
      </c>
    </row>
    <row r="361" spans="2:65" s="1" customFormat="1" ht="16.5" customHeight="1">
      <c r="B361" s="33"/>
      <c r="C361" s="162" t="s">
        <v>404</v>
      </c>
      <c r="D361" s="162" t="s">
        <v>250</v>
      </c>
      <c r="E361" s="163" t="s">
        <v>2186</v>
      </c>
      <c r="F361" s="164" t="s">
        <v>2187</v>
      </c>
      <c r="G361" s="165" t="s">
        <v>382</v>
      </c>
      <c r="H361" s="166">
        <v>1</v>
      </c>
      <c r="I361" s="167"/>
      <c r="J361" s="168">
        <f>ROUND(I361*H361,2)</f>
        <v>0</v>
      </c>
      <c r="K361" s="164" t="s">
        <v>1</v>
      </c>
      <c r="L361" s="169"/>
      <c r="M361" s="170" t="s">
        <v>1</v>
      </c>
      <c r="N361" s="171" t="s">
        <v>50</v>
      </c>
      <c r="P361" s="146">
        <f>O361*H361</f>
        <v>0</v>
      </c>
      <c r="Q361" s="146">
        <v>7.6400000000000001E-3</v>
      </c>
      <c r="R361" s="146">
        <f>Q361*H361</f>
        <v>7.6400000000000001E-3</v>
      </c>
      <c r="S361" s="146">
        <v>0</v>
      </c>
      <c r="T361" s="147">
        <f>S361*H361</f>
        <v>0</v>
      </c>
      <c r="AR361" s="148" t="s">
        <v>219</v>
      </c>
      <c r="AT361" s="148" t="s">
        <v>250</v>
      </c>
      <c r="AU361" s="148" t="s">
        <v>98</v>
      </c>
      <c r="AY361" s="17" t="s">
        <v>171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92</v>
      </c>
      <c r="BK361" s="149">
        <f>ROUND(I361*H361,2)</f>
        <v>0</v>
      </c>
      <c r="BL361" s="17" t="s">
        <v>178</v>
      </c>
      <c r="BM361" s="148" t="s">
        <v>2188</v>
      </c>
    </row>
    <row r="362" spans="2:65" s="1" customFormat="1">
      <c r="B362" s="33"/>
      <c r="D362" s="150" t="s">
        <v>180</v>
      </c>
      <c r="F362" s="151" t="s">
        <v>2187</v>
      </c>
      <c r="I362" s="152"/>
      <c r="L362" s="33"/>
      <c r="M362" s="153"/>
      <c r="T362" s="57"/>
      <c r="AT362" s="17" t="s">
        <v>180</v>
      </c>
      <c r="AU362" s="17" t="s">
        <v>98</v>
      </c>
    </row>
    <row r="363" spans="2:65" s="14" customFormat="1">
      <c r="B363" s="182"/>
      <c r="D363" s="150" t="s">
        <v>182</v>
      </c>
      <c r="E363" s="183" t="s">
        <v>1</v>
      </c>
      <c r="F363" s="184" t="s">
        <v>2156</v>
      </c>
      <c r="H363" s="183" t="s">
        <v>1</v>
      </c>
      <c r="I363" s="185"/>
      <c r="L363" s="182"/>
      <c r="M363" s="186"/>
      <c r="T363" s="187"/>
      <c r="AT363" s="183" t="s">
        <v>182</v>
      </c>
      <c r="AU363" s="183" t="s">
        <v>98</v>
      </c>
      <c r="AV363" s="14" t="s">
        <v>92</v>
      </c>
      <c r="AW363" s="14" t="s">
        <v>40</v>
      </c>
      <c r="AX363" s="14" t="s">
        <v>85</v>
      </c>
      <c r="AY363" s="183" t="s">
        <v>171</v>
      </c>
    </row>
    <row r="364" spans="2:65" s="12" customFormat="1">
      <c r="B364" s="154"/>
      <c r="D364" s="150" t="s">
        <v>182</v>
      </c>
      <c r="E364" s="155" t="s">
        <v>1</v>
      </c>
      <c r="F364" s="156" t="s">
        <v>2178</v>
      </c>
      <c r="H364" s="157">
        <v>1</v>
      </c>
      <c r="I364" s="158"/>
      <c r="L364" s="154"/>
      <c r="M364" s="159"/>
      <c r="T364" s="160"/>
      <c r="AT364" s="155" t="s">
        <v>182</v>
      </c>
      <c r="AU364" s="155" t="s">
        <v>98</v>
      </c>
      <c r="AV364" s="12" t="s">
        <v>98</v>
      </c>
      <c r="AW364" s="12" t="s">
        <v>40</v>
      </c>
      <c r="AX364" s="12" t="s">
        <v>85</v>
      </c>
      <c r="AY364" s="155" t="s">
        <v>171</v>
      </c>
    </row>
    <row r="365" spans="2:65" s="13" customFormat="1">
      <c r="B365" s="172"/>
      <c r="D365" s="150" t="s">
        <v>182</v>
      </c>
      <c r="E365" s="173" t="s">
        <v>1</v>
      </c>
      <c r="F365" s="174" t="s">
        <v>546</v>
      </c>
      <c r="H365" s="175">
        <v>1</v>
      </c>
      <c r="I365" s="176"/>
      <c r="L365" s="172"/>
      <c r="M365" s="177"/>
      <c r="T365" s="178"/>
      <c r="AT365" s="173" t="s">
        <v>182</v>
      </c>
      <c r="AU365" s="173" t="s">
        <v>98</v>
      </c>
      <c r="AV365" s="13" t="s">
        <v>178</v>
      </c>
      <c r="AW365" s="13" t="s">
        <v>40</v>
      </c>
      <c r="AX365" s="13" t="s">
        <v>92</v>
      </c>
      <c r="AY365" s="173" t="s">
        <v>171</v>
      </c>
    </row>
    <row r="366" spans="2:65" s="1" customFormat="1" ht="24.15" customHeight="1">
      <c r="B366" s="33"/>
      <c r="C366" s="137" t="s">
        <v>408</v>
      </c>
      <c r="D366" s="137" t="s">
        <v>173</v>
      </c>
      <c r="E366" s="138" t="s">
        <v>2189</v>
      </c>
      <c r="F366" s="139" t="s">
        <v>2190</v>
      </c>
      <c r="G366" s="140" t="s">
        <v>382</v>
      </c>
      <c r="H366" s="141">
        <v>1</v>
      </c>
      <c r="I366" s="142"/>
      <c r="J366" s="143">
        <f>ROUND(I366*H366,2)</f>
        <v>0</v>
      </c>
      <c r="K366" s="139" t="s">
        <v>177</v>
      </c>
      <c r="L366" s="33"/>
      <c r="M366" s="144" t="s">
        <v>1</v>
      </c>
      <c r="N366" s="145" t="s">
        <v>50</v>
      </c>
      <c r="P366" s="146">
        <f>O366*H366</f>
        <v>0</v>
      </c>
      <c r="Q366" s="146">
        <v>1.7099999999999999E-3</v>
      </c>
      <c r="R366" s="146">
        <f>Q366*H366</f>
        <v>1.7099999999999999E-3</v>
      </c>
      <c r="S366" s="146">
        <v>0</v>
      </c>
      <c r="T366" s="147">
        <f>S366*H366</f>
        <v>0</v>
      </c>
      <c r="AR366" s="148" t="s">
        <v>178</v>
      </c>
      <c r="AT366" s="148" t="s">
        <v>173</v>
      </c>
      <c r="AU366" s="148" t="s">
        <v>98</v>
      </c>
      <c r="AY366" s="17" t="s">
        <v>171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92</v>
      </c>
      <c r="BK366" s="149">
        <f>ROUND(I366*H366,2)</f>
        <v>0</v>
      </c>
      <c r="BL366" s="17" t="s">
        <v>178</v>
      </c>
      <c r="BM366" s="148" t="s">
        <v>2191</v>
      </c>
    </row>
    <row r="367" spans="2:65" s="1" customFormat="1" ht="28.8">
      <c r="B367" s="33"/>
      <c r="D367" s="150" t="s">
        <v>180</v>
      </c>
      <c r="F367" s="151" t="s">
        <v>2192</v>
      </c>
      <c r="I367" s="152"/>
      <c r="L367" s="33"/>
      <c r="M367" s="153"/>
      <c r="T367" s="57"/>
      <c r="AT367" s="17" t="s">
        <v>180</v>
      </c>
      <c r="AU367" s="17" t="s">
        <v>98</v>
      </c>
    </row>
    <row r="368" spans="2:65" s="14" customFormat="1">
      <c r="B368" s="182"/>
      <c r="D368" s="150" t="s">
        <v>182</v>
      </c>
      <c r="E368" s="183" t="s">
        <v>1</v>
      </c>
      <c r="F368" s="184" t="s">
        <v>2156</v>
      </c>
      <c r="H368" s="183" t="s">
        <v>1</v>
      </c>
      <c r="I368" s="185"/>
      <c r="L368" s="182"/>
      <c r="M368" s="186"/>
      <c r="T368" s="187"/>
      <c r="AT368" s="183" t="s">
        <v>182</v>
      </c>
      <c r="AU368" s="183" t="s">
        <v>98</v>
      </c>
      <c r="AV368" s="14" t="s">
        <v>92</v>
      </c>
      <c r="AW368" s="14" t="s">
        <v>40</v>
      </c>
      <c r="AX368" s="14" t="s">
        <v>85</v>
      </c>
      <c r="AY368" s="183" t="s">
        <v>171</v>
      </c>
    </row>
    <row r="369" spans="2:65" s="12" customFormat="1">
      <c r="B369" s="154"/>
      <c r="D369" s="150" t="s">
        <v>182</v>
      </c>
      <c r="E369" s="155" t="s">
        <v>1</v>
      </c>
      <c r="F369" s="156" t="s">
        <v>785</v>
      </c>
      <c r="H369" s="157">
        <v>1</v>
      </c>
      <c r="I369" s="158"/>
      <c r="L369" s="154"/>
      <c r="M369" s="159"/>
      <c r="T369" s="160"/>
      <c r="AT369" s="155" t="s">
        <v>182</v>
      </c>
      <c r="AU369" s="155" t="s">
        <v>98</v>
      </c>
      <c r="AV369" s="12" t="s">
        <v>98</v>
      </c>
      <c r="AW369" s="12" t="s">
        <v>40</v>
      </c>
      <c r="AX369" s="12" t="s">
        <v>85</v>
      </c>
      <c r="AY369" s="155" t="s">
        <v>171</v>
      </c>
    </row>
    <row r="370" spans="2:65" s="13" customFormat="1">
      <c r="B370" s="172"/>
      <c r="D370" s="150" t="s">
        <v>182</v>
      </c>
      <c r="E370" s="173" t="s">
        <v>1</v>
      </c>
      <c r="F370" s="174" t="s">
        <v>546</v>
      </c>
      <c r="H370" s="175">
        <v>1</v>
      </c>
      <c r="I370" s="176"/>
      <c r="L370" s="172"/>
      <c r="M370" s="177"/>
      <c r="T370" s="178"/>
      <c r="AT370" s="173" t="s">
        <v>182</v>
      </c>
      <c r="AU370" s="173" t="s">
        <v>98</v>
      </c>
      <c r="AV370" s="13" t="s">
        <v>178</v>
      </c>
      <c r="AW370" s="13" t="s">
        <v>40</v>
      </c>
      <c r="AX370" s="13" t="s">
        <v>92</v>
      </c>
      <c r="AY370" s="173" t="s">
        <v>171</v>
      </c>
    </row>
    <row r="371" spans="2:65" s="1" customFormat="1" ht="16.5" customHeight="1">
      <c r="B371" s="33"/>
      <c r="C371" s="162" t="s">
        <v>413</v>
      </c>
      <c r="D371" s="162" t="s">
        <v>250</v>
      </c>
      <c r="E371" s="163" t="s">
        <v>2193</v>
      </c>
      <c r="F371" s="164" t="s">
        <v>2194</v>
      </c>
      <c r="G371" s="165" t="s">
        <v>382</v>
      </c>
      <c r="H371" s="166">
        <v>1</v>
      </c>
      <c r="I371" s="167"/>
      <c r="J371" s="168">
        <f>ROUND(I371*H371,2)</f>
        <v>0</v>
      </c>
      <c r="K371" s="164" t="s">
        <v>1</v>
      </c>
      <c r="L371" s="169"/>
      <c r="M371" s="170" t="s">
        <v>1</v>
      </c>
      <c r="N371" s="171" t="s">
        <v>50</v>
      </c>
      <c r="P371" s="146">
        <f>O371*H371</f>
        <v>0</v>
      </c>
      <c r="Q371" s="146">
        <v>1.55E-2</v>
      </c>
      <c r="R371" s="146">
        <f>Q371*H371</f>
        <v>1.55E-2</v>
      </c>
      <c r="S371" s="146">
        <v>0</v>
      </c>
      <c r="T371" s="147">
        <f>S371*H371</f>
        <v>0</v>
      </c>
      <c r="AR371" s="148" t="s">
        <v>219</v>
      </c>
      <c r="AT371" s="148" t="s">
        <v>250</v>
      </c>
      <c r="AU371" s="148" t="s">
        <v>98</v>
      </c>
      <c r="AY371" s="17" t="s">
        <v>171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92</v>
      </c>
      <c r="BK371" s="149">
        <f>ROUND(I371*H371,2)</f>
        <v>0</v>
      </c>
      <c r="BL371" s="17" t="s">
        <v>178</v>
      </c>
      <c r="BM371" s="148" t="s">
        <v>2195</v>
      </c>
    </row>
    <row r="372" spans="2:65" s="1" customFormat="1">
      <c r="B372" s="33"/>
      <c r="D372" s="150" t="s">
        <v>180</v>
      </c>
      <c r="F372" s="151" t="s">
        <v>2194</v>
      </c>
      <c r="I372" s="152"/>
      <c r="L372" s="33"/>
      <c r="M372" s="153"/>
      <c r="T372" s="57"/>
      <c r="AT372" s="17" t="s">
        <v>180</v>
      </c>
      <c r="AU372" s="17" t="s">
        <v>98</v>
      </c>
    </row>
    <row r="373" spans="2:65" s="14" customFormat="1">
      <c r="B373" s="182"/>
      <c r="D373" s="150" t="s">
        <v>182</v>
      </c>
      <c r="E373" s="183" t="s">
        <v>1</v>
      </c>
      <c r="F373" s="184" t="s">
        <v>2156</v>
      </c>
      <c r="H373" s="183" t="s">
        <v>1</v>
      </c>
      <c r="I373" s="185"/>
      <c r="L373" s="182"/>
      <c r="M373" s="186"/>
      <c r="T373" s="187"/>
      <c r="AT373" s="183" t="s">
        <v>182</v>
      </c>
      <c r="AU373" s="183" t="s">
        <v>98</v>
      </c>
      <c r="AV373" s="14" t="s">
        <v>92</v>
      </c>
      <c r="AW373" s="14" t="s">
        <v>40</v>
      </c>
      <c r="AX373" s="14" t="s">
        <v>85</v>
      </c>
      <c r="AY373" s="183" t="s">
        <v>171</v>
      </c>
    </row>
    <row r="374" spans="2:65" s="12" customFormat="1">
      <c r="B374" s="154"/>
      <c r="D374" s="150" t="s">
        <v>182</v>
      </c>
      <c r="E374" s="155" t="s">
        <v>1</v>
      </c>
      <c r="F374" s="156" t="s">
        <v>785</v>
      </c>
      <c r="H374" s="157">
        <v>1</v>
      </c>
      <c r="I374" s="158"/>
      <c r="L374" s="154"/>
      <c r="M374" s="159"/>
      <c r="T374" s="160"/>
      <c r="AT374" s="155" t="s">
        <v>182</v>
      </c>
      <c r="AU374" s="155" t="s">
        <v>98</v>
      </c>
      <c r="AV374" s="12" t="s">
        <v>98</v>
      </c>
      <c r="AW374" s="12" t="s">
        <v>40</v>
      </c>
      <c r="AX374" s="12" t="s">
        <v>85</v>
      </c>
      <c r="AY374" s="155" t="s">
        <v>171</v>
      </c>
    </row>
    <row r="375" spans="2:65" s="13" customFormat="1">
      <c r="B375" s="172"/>
      <c r="D375" s="150" t="s">
        <v>182</v>
      </c>
      <c r="E375" s="173" t="s">
        <v>1</v>
      </c>
      <c r="F375" s="174" t="s">
        <v>546</v>
      </c>
      <c r="H375" s="175">
        <v>1</v>
      </c>
      <c r="I375" s="176"/>
      <c r="L375" s="172"/>
      <c r="M375" s="177"/>
      <c r="T375" s="178"/>
      <c r="AT375" s="173" t="s">
        <v>182</v>
      </c>
      <c r="AU375" s="173" t="s">
        <v>98</v>
      </c>
      <c r="AV375" s="13" t="s">
        <v>178</v>
      </c>
      <c r="AW375" s="13" t="s">
        <v>40</v>
      </c>
      <c r="AX375" s="13" t="s">
        <v>92</v>
      </c>
      <c r="AY375" s="173" t="s">
        <v>171</v>
      </c>
    </row>
    <row r="376" spans="2:65" s="1" customFormat="1" ht="24.15" customHeight="1">
      <c r="B376" s="33"/>
      <c r="C376" s="137" t="s">
        <v>417</v>
      </c>
      <c r="D376" s="137" t="s">
        <v>173</v>
      </c>
      <c r="E376" s="138" t="s">
        <v>2196</v>
      </c>
      <c r="F376" s="139" t="s">
        <v>2197</v>
      </c>
      <c r="G376" s="140" t="s">
        <v>197</v>
      </c>
      <c r="H376" s="141">
        <v>40</v>
      </c>
      <c r="I376" s="142"/>
      <c r="J376" s="143">
        <f>ROUND(I376*H376,2)</f>
        <v>0</v>
      </c>
      <c r="K376" s="139" t="s">
        <v>177</v>
      </c>
      <c r="L376" s="33"/>
      <c r="M376" s="144" t="s">
        <v>1</v>
      </c>
      <c r="N376" s="145" t="s">
        <v>50</v>
      </c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AR376" s="148" t="s">
        <v>178</v>
      </c>
      <c r="AT376" s="148" t="s">
        <v>173</v>
      </c>
      <c r="AU376" s="148" t="s">
        <v>98</v>
      </c>
      <c r="AY376" s="17" t="s">
        <v>171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92</v>
      </c>
      <c r="BK376" s="149">
        <f>ROUND(I376*H376,2)</f>
        <v>0</v>
      </c>
      <c r="BL376" s="17" t="s">
        <v>178</v>
      </c>
      <c r="BM376" s="148" t="s">
        <v>2198</v>
      </c>
    </row>
    <row r="377" spans="2:65" s="1" customFormat="1" ht="28.8">
      <c r="B377" s="33"/>
      <c r="D377" s="150" t="s">
        <v>180</v>
      </c>
      <c r="F377" s="151" t="s">
        <v>2199</v>
      </c>
      <c r="I377" s="152"/>
      <c r="L377" s="33"/>
      <c r="M377" s="153"/>
      <c r="T377" s="57"/>
      <c r="AT377" s="17" t="s">
        <v>180</v>
      </c>
      <c r="AU377" s="17" t="s">
        <v>98</v>
      </c>
    </row>
    <row r="378" spans="2:65" s="14" customFormat="1">
      <c r="B378" s="182"/>
      <c r="D378" s="150" t="s">
        <v>182</v>
      </c>
      <c r="E378" s="183" t="s">
        <v>1</v>
      </c>
      <c r="F378" s="184" t="s">
        <v>2200</v>
      </c>
      <c r="H378" s="183" t="s">
        <v>1</v>
      </c>
      <c r="I378" s="185"/>
      <c r="L378" s="182"/>
      <c r="M378" s="186"/>
      <c r="T378" s="187"/>
      <c r="AT378" s="183" t="s">
        <v>182</v>
      </c>
      <c r="AU378" s="183" t="s">
        <v>98</v>
      </c>
      <c r="AV378" s="14" t="s">
        <v>92</v>
      </c>
      <c r="AW378" s="14" t="s">
        <v>40</v>
      </c>
      <c r="AX378" s="14" t="s">
        <v>85</v>
      </c>
      <c r="AY378" s="183" t="s">
        <v>171</v>
      </c>
    </row>
    <row r="379" spans="2:65" s="12" customFormat="1">
      <c r="B379" s="154"/>
      <c r="D379" s="150" t="s">
        <v>182</v>
      </c>
      <c r="E379" s="155" t="s">
        <v>1</v>
      </c>
      <c r="F379" s="156" t="s">
        <v>2201</v>
      </c>
      <c r="H379" s="157">
        <v>40</v>
      </c>
      <c r="I379" s="158"/>
      <c r="L379" s="154"/>
      <c r="M379" s="159"/>
      <c r="T379" s="160"/>
      <c r="AT379" s="155" t="s">
        <v>182</v>
      </c>
      <c r="AU379" s="155" t="s">
        <v>98</v>
      </c>
      <c r="AV379" s="12" t="s">
        <v>98</v>
      </c>
      <c r="AW379" s="12" t="s">
        <v>40</v>
      </c>
      <c r="AX379" s="12" t="s">
        <v>85</v>
      </c>
      <c r="AY379" s="155" t="s">
        <v>171</v>
      </c>
    </row>
    <row r="380" spans="2:65" s="13" customFormat="1">
      <c r="B380" s="172"/>
      <c r="D380" s="150" t="s">
        <v>182</v>
      </c>
      <c r="E380" s="173" t="s">
        <v>1</v>
      </c>
      <c r="F380" s="174" t="s">
        <v>546</v>
      </c>
      <c r="H380" s="175">
        <v>40</v>
      </c>
      <c r="I380" s="176"/>
      <c r="L380" s="172"/>
      <c r="M380" s="177"/>
      <c r="T380" s="178"/>
      <c r="AT380" s="173" t="s">
        <v>182</v>
      </c>
      <c r="AU380" s="173" t="s">
        <v>98</v>
      </c>
      <c r="AV380" s="13" t="s">
        <v>178</v>
      </c>
      <c r="AW380" s="13" t="s">
        <v>40</v>
      </c>
      <c r="AX380" s="13" t="s">
        <v>92</v>
      </c>
      <c r="AY380" s="173" t="s">
        <v>171</v>
      </c>
    </row>
    <row r="381" spans="2:65" s="1" customFormat="1" ht="21.75" customHeight="1">
      <c r="B381" s="33"/>
      <c r="C381" s="162" t="s">
        <v>422</v>
      </c>
      <c r="D381" s="162" t="s">
        <v>250</v>
      </c>
      <c r="E381" s="163" t="s">
        <v>2202</v>
      </c>
      <c r="F381" s="164" t="s">
        <v>2203</v>
      </c>
      <c r="G381" s="165" t="s">
        <v>197</v>
      </c>
      <c r="H381" s="166">
        <v>40.6</v>
      </c>
      <c r="I381" s="167"/>
      <c r="J381" s="168">
        <f>ROUND(I381*H381,2)</f>
        <v>0</v>
      </c>
      <c r="K381" s="164" t="s">
        <v>1</v>
      </c>
      <c r="L381" s="169"/>
      <c r="M381" s="170" t="s">
        <v>1</v>
      </c>
      <c r="N381" s="171" t="s">
        <v>50</v>
      </c>
      <c r="P381" s="146">
        <f>O381*H381</f>
        <v>0</v>
      </c>
      <c r="Q381" s="146">
        <v>6.6E-4</v>
      </c>
      <c r="R381" s="146">
        <f>Q381*H381</f>
        <v>2.6796E-2</v>
      </c>
      <c r="S381" s="146">
        <v>0</v>
      </c>
      <c r="T381" s="147">
        <f>S381*H381</f>
        <v>0</v>
      </c>
      <c r="AR381" s="148" t="s">
        <v>219</v>
      </c>
      <c r="AT381" s="148" t="s">
        <v>250</v>
      </c>
      <c r="AU381" s="148" t="s">
        <v>98</v>
      </c>
      <c r="AY381" s="17" t="s">
        <v>171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92</v>
      </c>
      <c r="BK381" s="149">
        <f>ROUND(I381*H381,2)</f>
        <v>0</v>
      </c>
      <c r="BL381" s="17" t="s">
        <v>178</v>
      </c>
      <c r="BM381" s="148" t="s">
        <v>2204</v>
      </c>
    </row>
    <row r="382" spans="2:65" s="1" customFormat="1">
      <c r="B382" s="33"/>
      <c r="D382" s="150" t="s">
        <v>180</v>
      </c>
      <c r="F382" s="151" t="s">
        <v>2203</v>
      </c>
      <c r="I382" s="152"/>
      <c r="L382" s="33"/>
      <c r="M382" s="153"/>
      <c r="T382" s="57"/>
      <c r="AT382" s="17" t="s">
        <v>180</v>
      </c>
      <c r="AU382" s="17" t="s">
        <v>98</v>
      </c>
    </row>
    <row r="383" spans="2:65" s="12" customFormat="1">
      <c r="B383" s="154"/>
      <c r="D383" s="150" t="s">
        <v>182</v>
      </c>
      <c r="E383" s="155" t="s">
        <v>1</v>
      </c>
      <c r="F383" s="156" t="s">
        <v>2205</v>
      </c>
      <c r="H383" s="157">
        <v>40.6</v>
      </c>
      <c r="I383" s="158"/>
      <c r="L383" s="154"/>
      <c r="M383" s="159"/>
      <c r="T383" s="160"/>
      <c r="AT383" s="155" t="s">
        <v>182</v>
      </c>
      <c r="AU383" s="155" t="s">
        <v>98</v>
      </c>
      <c r="AV383" s="12" t="s">
        <v>98</v>
      </c>
      <c r="AW383" s="12" t="s">
        <v>40</v>
      </c>
      <c r="AX383" s="12" t="s">
        <v>85</v>
      </c>
      <c r="AY383" s="155" t="s">
        <v>171</v>
      </c>
    </row>
    <row r="384" spans="2:65" s="13" customFormat="1">
      <c r="B384" s="172"/>
      <c r="D384" s="150" t="s">
        <v>182</v>
      </c>
      <c r="E384" s="173" t="s">
        <v>1</v>
      </c>
      <c r="F384" s="174" t="s">
        <v>546</v>
      </c>
      <c r="H384" s="175">
        <v>40.6</v>
      </c>
      <c r="I384" s="176"/>
      <c r="L384" s="172"/>
      <c r="M384" s="177"/>
      <c r="T384" s="178"/>
      <c r="AT384" s="173" t="s">
        <v>182</v>
      </c>
      <c r="AU384" s="173" t="s">
        <v>98</v>
      </c>
      <c r="AV384" s="13" t="s">
        <v>178</v>
      </c>
      <c r="AW384" s="13" t="s">
        <v>40</v>
      </c>
      <c r="AX384" s="13" t="s">
        <v>92</v>
      </c>
      <c r="AY384" s="173" t="s">
        <v>171</v>
      </c>
    </row>
    <row r="385" spans="2:65" s="1" customFormat="1" ht="24.15" customHeight="1">
      <c r="B385" s="33"/>
      <c r="C385" s="137" t="s">
        <v>426</v>
      </c>
      <c r="D385" s="137" t="s">
        <v>173</v>
      </c>
      <c r="E385" s="138" t="s">
        <v>2206</v>
      </c>
      <c r="F385" s="139" t="s">
        <v>2207</v>
      </c>
      <c r="G385" s="140" t="s">
        <v>197</v>
      </c>
      <c r="H385" s="141">
        <v>132</v>
      </c>
      <c r="I385" s="142"/>
      <c r="J385" s="143">
        <f>ROUND(I385*H385,2)</f>
        <v>0</v>
      </c>
      <c r="K385" s="139" t="s">
        <v>177</v>
      </c>
      <c r="L385" s="33"/>
      <c r="M385" s="144" t="s">
        <v>1</v>
      </c>
      <c r="N385" s="145" t="s">
        <v>50</v>
      </c>
      <c r="P385" s="146">
        <f>O385*H385</f>
        <v>0</v>
      </c>
      <c r="Q385" s="146">
        <v>0</v>
      </c>
      <c r="R385" s="146">
        <f>Q385*H385</f>
        <v>0</v>
      </c>
      <c r="S385" s="146">
        <v>0</v>
      </c>
      <c r="T385" s="147">
        <f>S385*H385</f>
        <v>0</v>
      </c>
      <c r="AR385" s="148" t="s">
        <v>178</v>
      </c>
      <c r="AT385" s="148" t="s">
        <v>173</v>
      </c>
      <c r="AU385" s="148" t="s">
        <v>98</v>
      </c>
      <c r="AY385" s="17" t="s">
        <v>171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7" t="s">
        <v>92</v>
      </c>
      <c r="BK385" s="149">
        <f>ROUND(I385*H385,2)</f>
        <v>0</v>
      </c>
      <c r="BL385" s="17" t="s">
        <v>178</v>
      </c>
      <c r="BM385" s="148" t="s">
        <v>2208</v>
      </c>
    </row>
    <row r="386" spans="2:65" s="1" customFormat="1" ht="28.8">
      <c r="B386" s="33"/>
      <c r="D386" s="150" t="s">
        <v>180</v>
      </c>
      <c r="F386" s="151" t="s">
        <v>2209</v>
      </c>
      <c r="I386" s="152"/>
      <c r="L386" s="33"/>
      <c r="M386" s="153"/>
      <c r="T386" s="57"/>
      <c r="AT386" s="17" t="s">
        <v>180</v>
      </c>
      <c r="AU386" s="17" t="s">
        <v>98</v>
      </c>
    </row>
    <row r="387" spans="2:65" s="1" customFormat="1" ht="19.2">
      <c r="B387" s="33"/>
      <c r="D387" s="150" t="s">
        <v>188</v>
      </c>
      <c r="F387" s="161" t="s">
        <v>2210</v>
      </c>
      <c r="I387" s="152"/>
      <c r="L387" s="33"/>
      <c r="M387" s="153"/>
      <c r="T387" s="57"/>
      <c r="AT387" s="17" t="s">
        <v>188</v>
      </c>
      <c r="AU387" s="17" t="s">
        <v>98</v>
      </c>
    </row>
    <row r="388" spans="2:65" s="12" customFormat="1">
      <c r="B388" s="154"/>
      <c r="D388" s="150" t="s">
        <v>182</v>
      </c>
      <c r="E388" s="155" t="s">
        <v>1</v>
      </c>
      <c r="F388" s="156" t="s">
        <v>2211</v>
      </c>
      <c r="H388" s="157">
        <v>132</v>
      </c>
      <c r="I388" s="158"/>
      <c r="L388" s="154"/>
      <c r="M388" s="159"/>
      <c r="T388" s="160"/>
      <c r="AT388" s="155" t="s">
        <v>182</v>
      </c>
      <c r="AU388" s="155" t="s">
        <v>98</v>
      </c>
      <c r="AV388" s="12" t="s">
        <v>98</v>
      </c>
      <c r="AW388" s="12" t="s">
        <v>40</v>
      </c>
      <c r="AX388" s="12" t="s">
        <v>85</v>
      </c>
      <c r="AY388" s="155" t="s">
        <v>171</v>
      </c>
    </row>
    <row r="389" spans="2:65" s="13" customFormat="1">
      <c r="B389" s="172"/>
      <c r="D389" s="150" t="s">
        <v>182</v>
      </c>
      <c r="E389" s="173" t="s">
        <v>1</v>
      </c>
      <c r="F389" s="174" t="s">
        <v>546</v>
      </c>
      <c r="H389" s="175">
        <v>132</v>
      </c>
      <c r="I389" s="176"/>
      <c r="L389" s="172"/>
      <c r="M389" s="177"/>
      <c r="T389" s="178"/>
      <c r="AT389" s="173" t="s">
        <v>182</v>
      </c>
      <c r="AU389" s="173" t="s">
        <v>98</v>
      </c>
      <c r="AV389" s="13" t="s">
        <v>178</v>
      </c>
      <c r="AW389" s="13" t="s">
        <v>40</v>
      </c>
      <c r="AX389" s="13" t="s">
        <v>92</v>
      </c>
      <c r="AY389" s="173" t="s">
        <v>171</v>
      </c>
    </row>
    <row r="390" spans="2:65" s="1" customFormat="1" ht="21.75" customHeight="1">
      <c r="B390" s="33"/>
      <c r="C390" s="162" t="s">
        <v>430</v>
      </c>
      <c r="D390" s="162" t="s">
        <v>250</v>
      </c>
      <c r="E390" s="163" t="s">
        <v>2212</v>
      </c>
      <c r="F390" s="164" t="s">
        <v>2213</v>
      </c>
      <c r="G390" s="165" t="s">
        <v>197</v>
      </c>
      <c r="H390" s="166">
        <v>133.97999999999999</v>
      </c>
      <c r="I390" s="167"/>
      <c r="J390" s="168">
        <f>ROUND(I390*H390,2)</f>
        <v>0</v>
      </c>
      <c r="K390" s="164" t="s">
        <v>177</v>
      </c>
      <c r="L390" s="169"/>
      <c r="M390" s="170" t="s">
        <v>1</v>
      </c>
      <c r="N390" s="171" t="s">
        <v>50</v>
      </c>
      <c r="P390" s="146">
        <f>O390*H390</f>
        <v>0</v>
      </c>
      <c r="Q390" s="146">
        <v>1.06E-3</v>
      </c>
      <c r="R390" s="146">
        <f>Q390*H390</f>
        <v>0.14201879999999997</v>
      </c>
      <c r="S390" s="146">
        <v>0</v>
      </c>
      <c r="T390" s="147">
        <f>S390*H390</f>
        <v>0</v>
      </c>
      <c r="AR390" s="148" t="s">
        <v>219</v>
      </c>
      <c r="AT390" s="148" t="s">
        <v>250</v>
      </c>
      <c r="AU390" s="148" t="s">
        <v>98</v>
      </c>
      <c r="AY390" s="17" t="s">
        <v>171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7" t="s">
        <v>92</v>
      </c>
      <c r="BK390" s="149">
        <f>ROUND(I390*H390,2)</f>
        <v>0</v>
      </c>
      <c r="BL390" s="17" t="s">
        <v>178</v>
      </c>
      <c r="BM390" s="148" t="s">
        <v>2214</v>
      </c>
    </row>
    <row r="391" spans="2:65" s="1" customFormat="1">
      <c r="B391" s="33"/>
      <c r="D391" s="150" t="s">
        <v>180</v>
      </c>
      <c r="F391" s="151" t="s">
        <v>2213</v>
      </c>
      <c r="I391" s="152"/>
      <c r="L391" s="33"/>
      <c r="M391" s="153"/>
      <c r="T391" s="57"/>
      <c r="AT391" s="17" t="s">
        <v>180</v>
      </c>
      <c r="AU391" s="17" t="s">
        <v>98</v>
      </c>
    </row>
    <row r="392" spans="2:65" s="12" customFormat="1">
      <c r="B392" s="154"/>
      <c r="D392" s="150" t="s">
        <v>182</v>
      </c>
      <c r="E392" s="155" t="s">
        <v>1</v>
      </c>
      <c r="F392" s="156" t="s">
        <v>2215</v>
      </c>
      <c r="H392" s="157">
        <v>133.97999999999999</v>
      </c>
      <c r="I392" s="158"/>
      <c r="L392" s="154"/>
      <c r="M392" s="159"/>
      <c r="T392" s="160"/>
      <c r="AT392" s="155" t="s">
        <v>182</v>
      </c>
      <c r="AU392" s="155" t="s">
        <v>98</v>
      </c>
      <c r="AV392" s="12" t="s">
        <v>98</v>
      </c>
      <c r="AW392" s="12" t="s">
        <v>40</v>
      </c>
      <c r="AX392" s="12" t="s">
        <v>85</v>
      </c>
      <c r="AY392" s="155" t="s">
        <v>171</v>
      </c>
    </row>
    <row r="393" spans="2:65" s="13" customFormat="1">
      <c r="B393" s="172"/>
      <c r="D393" s="150" t="s">
        <v>182</v>
      </c>
      <c r="E393" s="173" t="s">
        <v>1</v>
      </c>
      <c r="F393" s="174" t="s">
        <v>546</v>
      </c>
      <c r="H393" s="175">
        <v>133.97999999999999</v>
      </c>
      <c r="I393" s="176"/>
      <c r="L393" s="172"/>
      <c r="M393" s="177"/>
      <c r="T393" s="178"/>
      <c r="AT393" s="173" t="s">
        <v>182</v>
      </c>
      <c r="AU393" s="173" t="s">
        <v>98</v>
      </c>
      <c r="AV393" s="13" t="s">
        <v>178</v>
      </c>
      <c r="AW393" s="13" t="s">
        <v>40</v>
      </c>
      <c r="AX393" s="13" t="s">
        <v>92</v>
      </c>
      <c r="AY393" s="173" t="s">
        <v>171</v>
      </c>
    </row>
    <row r="394" spans="2:65" s="1" customFormat="1" ht="24.15" customHeight="1">
      <c r="B394" s="33"/>
      <c r="C394" s="137" t="s">
        <v>434</v>
      </c>
      <c r="D394" s="137" t="s">
        <v>173</v>
      </c>
      <c r="E394" s="138" t="s">
        <v>2216</v>
      </c>
      <c r="F394" s="139" t="s">
        <v>2217</v>
      </c>
      <c r="G394" s="140" t="s">
        <v>197</v>
      </c>
      <c r="H394" s="141">
        <v>96.25</v>
      </c>
      <c r="I394" s="142"/>
      <c r="J394" s="143">
        <f>ROUND(I394*H394,2)</f>
        <v>0</v>
      </c>
      <c r="K394" s="139" t="s">
        <v>177</v>
      </c>
      <c r="L394" s="33"/>
      <c r="M394" s="144" t="s">
        <v>1</v>
      </c>
      <c r="N394" s="145" t="s">
        <v>50</v>
      </c>
      <c r="P394" s="146">
        <f>O394*H394</f>
        <v>0</v>
      </c>
      <c r="Q394" s="146">
        <v>0</v>
      </c>
      <c r="R394" s="146">
        <f>Q394*H394</f>
        <v>0</v>
      </c>
      <c r="S394" s="146">
        <v>0</v>
      </c>
      <c r="T394" s="147">
        <f>S394*H394</f>
        <v>0</v>
      </c>
      <c r="AR394" s="148" t="s">
        <v>178</v>
      </c>
      <c r="AT394" s="148" t="s">
        <v>173</v>
      </c>
      <c r="AU394" s="148" t="s">
        <v>98</v>
      </c>
      <c r="AY394" s="17" t="s">
        <v>171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7" t="s">
        <v>92</v>
      </c>
      <c r="BK394" s="149">
        <f>ROUND(I394*H394,2)</f>
        <v>0</v>
      </c>
      <c r="BL394" s="17" t="s">
        <v>178</v>
      </c>
      <c r="BM394" s="148" t="s">
        <v>2218</v>
      </c>
    </row>
    <row r="395" spans="2:65" s="1" customFormat="1" ht="28.8">
      <c r="B395" s="33"/>
      <c r="D395" s="150" t="s">
        <v>180</v>
      </c>
      <c r="F395" s="151" t="s">
        <v>2219</v>
      </c>
      <c r="I395" s="152"/>
      <c r="L395" s="33"/>
      <c r="M395" s="153"/>
      <c r="T395" s="57"/>
      <c r="AT395" s="17" t="s">
        <v>180</v>
      </c>
      <c r="AU395" s="17" t="s">
        <v>98</v>
      </c>
    </row>
    <row r="396" spans="2:65" s="14" customFormat="1">
      <c r="B396" s="182"/>
      <c r="D396" s="150" t="s">
        <v>182</v>
      </c>
      <c r="E396" s="183" t="s">
        <v>1</v>
      </c>
      <c r="F396" s="184" t="s">
        <v>2220</v>
      </c>
      <c r="H396" s="183" t="s">
        <v>1</v>
      </c>
      <c r="I396" s="185"/>
      <c r="L396" s="182"/>
      <c r="M396" s="186"/>
      <c r="T396" s="187"/>
      <c r="AT396" s="183" t="s">
        <v>182</v>
      </c>
      <c r="AU396" s="183" t="s">
        <v>98</v>
      </c>
      <c r="AV396" s="14" t="s">
        <v>92</v>
      </c>
      <c r="AW396" s="14" t="s">
        <v>40</v>
      </c>
      <c r="AX396" s="14" t="s">
        <v>85</v>
      </c>
      <c r="AY396" s="183" t="s">
        <v>171</v>
      </c>
    </row>
    <row r="397" spans="2:65" s="12" customFormat="1">
      <c r="B397" s="154"/>
      <c r="D397" s="150" t="s">
        <v>182</v>
      </c>
      <c r="E397" s="155" t="s">
        <v>1</v>
      </c>
      <c r="F397" s="156" t="s">
        <v>2221</v>
      </c>
      <c r="H397" s="157">
        <v>96.25</v>
      </c>
      <c r="I397" s="158"/>
      <c r="L397" s="154"/>
      <c r="M397" s="159"/>
      <c r="T397" s="160"/>
      <c r="AT397" s="155" t="s">
        <v>182</v>
      </c>
      <c r="AU397" s="155" t="s">
        <v>98</v>
      </c>
      <c r="AV397" s="12" t="s">
        <v>98</v>
      </c>
      <c r="AW397" s="12" t="s">
        <v>40</v>
      </c>
      <c r="AX397" s="12" t="s">
        <v>85</v>
      </c>
      <c r="AY397" s="155" t="s">
        <v>171</v>
      </c>
    </row>
    <row r="398" spans="2:65" s="13" customFormat="1">
      <c r="B398" s="172"/>
      <c r="D398" s="150" t="s">
        <v>182</v>
      </c>
      <c r="E398" s="173" t="s">
        <v>1</v>
      </c>
      <c r="F398" s="174" t="s">
        <v>546</v>
      </c>
      <c r="H398" s="175">
        <v>96.25</v>
      </c>
      <c r="I398" s="176"/>
      <c r="L398" s="172"/>
      <c r="M398" s="177"/>
      <c r="T398" s="178"/>
      <c r="AT398" s="173" t="s">
        <v>182</v>
      </c>
      <c r="AU398" s="173" t="s">
        <v>98</v>
      </c>
      <c r="AV398" s="13" t="s">
        <v>178</v>
      </c>
      <c r="AW398" s="13" t="s">
        <v>40</v>
      </c>
      <c r="AX398" s="13" t="s">
        <v>92</v>
      </c>
      <c r="AY398" s="173" t="s">
        <v>171</v>
      </c>
    </row>
    <row r="399" spans="2:65" s="1" customFormat="1" ht="21.75" customHeight="1">
      <c r="B399" s="33"/>
      <c r="C399" s="162" t="s">
        <v>439</v>
      </c>
      <c r="D399" s="162" t="s">
        <v>250</v>
      </c>
      <c r="E399" s="163" t="s">
        <v>2222</v>
      </c>
      <c r="F399" s="164" t="s">
        <v>2223</v>
      </c>
      <c r="G399" s="165" t="s">
        <v>197</v>
      </c>
      <c r="H399" s="166">
        <v>97.694000000000003</v>
      </c>
      <c r="I399" s="167"/>
      <c r="J399" s="168">
        <f>ROUND(I399*H399,2)</f>
        <v>0</v>
      </c>
      <c r="K399" s="164" t="s">
        <v>177</v>
      </c>
      <c r="L399" s="169"/>
      <c r="M399" s="170" t="s">
        <v>1</v>
      </c>
      <c r="N399" s="171" t="s">
        <v>50</v>
      </c>
      <c r="P399" s="146">
        <f>O399*H399</f>
        <v>0</v>
      </c>
      <c r="Q399" s="146">
        <v>2.1099999999999999E-3</v>
      </c>
      <c r="R399" s="146">
        <f>Q399*H399</f>
        <v>0.20613434</v>
      </c>
      <c r="S399" s="146">
        <v>0</v>
      </c>
      <c r="T399" s="147">
        <f>S399*H399</f>
        <v>0</v>
      </c>
      <c r="AR399" s="148" t="s">
        <v>219</v>
      </c>
      <c r="AT399" s="148" t="s">
        <v>250</v>
      </c>
      <c r="AU399" s="148" t="s">
        <v>98</v>
      </c>
      <c r="AY399" s="17" t="s">
        <v>171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92</v>
      </c>
      <c r="BK399" s="149">
        <f>ROUND(I399*H399,2)</f>
        <v>0</v>
      </c>
      <c r="BL399" s="17" t="s">
        <v>178</v>
      </c>
      <c r="BM399" s="148" t="s">
        <v>2224</v>
      </c>
    </row>
    <row r="400" spans="2:65" s="1" customFormat="1">
      <c r="B400" s="33"/>
      <c r="D400" s="150" t="s">
        <v>180</v>
      </c>
      <c r="F400" s="151" t="s">
        <v>2223</v>
      </c>
      <c r="I400" s="152"/>
      <c r="L400" s="33"/>
      <c r="M400" s="153"/>
      <c r="T400" s="57"/>
      <c r="AT400" s="17" t="s">
        <v>180</v>
      </c>
      <c r="AU400" s="17" t="s">
        <v>98</v>
      </c>
    </row>
    <row r="401" spans="2:65" s="12" customFormat="1">
      <c r="B401" s="154"/>
      <c r="D401" s="150" t="s">
        <v>182</v>
      </c>
      <c r="E401" s="155" t="s">
        <v>1</v>
      </c>
      <c r="F401" s="156" t="s">
        <v>2225</v>
      </c>
      <c r="H401" s="157">
        <v>97.694000000000003</v>
      </c>
      <c r="I401" s="158"/>
      <c r="L401" s="154"/>
      <c r="M401" s="159"/>
      <c r="T401" s="160"/>
      <c r="AT401" s="155" t="s">
        <v>182</v>
      </c>
      <c r="AU401" s="155" t="s">
        <v>98</v>
      </c>
      <c r="AV401" s="12" t="s">
        <v>98</v>
      </c>
      <c r="AW401" s="12" t="s">
        <v>40</v>
      </c>
      <c r="AX401" s="12" t="s">
        <v>85</v>
      </c>
      <c r="AY401" s="155" t="s">
        <v>171</v>
      </c>
    </row>
    <row r="402" spans="2:65" s="13" customFormat="1">
      <c r="B402" s="172"/>
      <c r="D402" s="150" t="s">
        <v>182</v>
      </c>
      <c r="E402" s="173" t="s">
        <v>1</v>
      </c>
      <c r="F402" s="174" t="s">
        <v>546</v>
      </c>
      <c r="H402" s="175">
        <v>97.694000000000003</v>
      </c>
      <c r="I402" s="176"/>
      <c r="L402" s="172"/>
      <c r="M402" s="177"/>
      <c r="T402" s="178"/>
      <c r="AT402" s="173" t="s">
        <v>182</v>
      </c>
      <c r="AU402" s="173" t="s">
        <v>98</v>
      </c>
      <c r="AV402" s="13" t="s">
        <v>178</v>
      </c>
      <c r="AW402" s="13" t="s">
        <v>40</v>
      </c>
      <c r="AX402" s="13" t="s">
        <v>92</v>
      </c>
      <c r="AY402" s="173" t="s">
        <v>171</v>
      </c>
    </row>
    <row r="403" spans="2:65" s="1" customFormat="1" ht="16.5" customHeight="1">
      <c r="B403" s="33"/>
      <c r="C403" s="137" t="s">
        <v>444</v>
      </c>
      <c r="D403" s="137" t="s">
        <v>173</v>
      </c>
      <c r="E403" s="138" t="s">
        <v>2226</v>
      </c>
      <c r="F403" s="139" t="s">
        <v>2227</v>
      </c>
      <c r="G403" s="140" t="s">
        <v>382</v>
      </c>
      <c r="H403" s="141">
        <v>3</v>
      </c>
      <c r="I403" s="142"/>
      <c r="J403" s="143">
        <f>ROUND(I403*H403,2)</f>
        <v>0</v>
      </c>
      <c r="K403" s="139" t="s">
        <v>1</v>
      </c>
      <c r="L403" s="33"/>
      <c r="M403" s="144" t="s">
        <v>1</v>
      </c>
      <c r="N403" s="145" t="s">
        <v>50</v>
      </c>
      <c r="P403" s="146">
        <f>O403*H403</f>
        <v>0</v>
      </c>
      <c r="Q403" s="146">
        <v>2.5000000000000001E-3</v>
      </c>
      <c r="R403" s="146">
        <f>Q403*H403</f>
        <v>7.4999999999999997E-3</v>
      </c>
      <c r="S403" s="146">
        <v>0</v>
      </c>
      <c r="T403" s="147">
        <f>S403*H403</f>
        <v>0</v>
      </c>
      <c r="AR403" s="148" t="s">
        <v>178</v>
      </c>
      <c r="AT403" s="148" t="s">
        <v>173</v>
      </c>
      <c r="AU403" s="148" t="s">
        <v>98</v>
      </c>
      <c r="AY403" s="17" t="s">
        <v>171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92</v>
      </c>
      <c r="BK403" s="149">
        <f>ROUND(I403*H403,2)</f>
        <v>0</v>
      </c>
      <c r="BL403" s="17" t="s">
        <v>178</v>
      </c>
      <c r="BM403" s="148" t="s">
        <v>2228</v>
      </c>
    </row>
    <row r="404" spans="2:65" s="1" customFormat="1">
      <c r="B404" s="33"/>
      <c r="D404" s="150" t="s">
        <v>180</v>
      </c>
      <c r="F404" s="151" t="s">
        <v>2227</v>
      </c>
      <c r="I404" s="152"/>
      <c r="L404" s="33"/>
      <c r="M404" s="153"/>
      <c r="T404" s="57"/>
      <c r="AT404" s="17" t="s">
        <v>180</v>
      </c>
      <c r="AU404" s="17" t="s">
        <v>98</v>
      </c>
    </row>
    <row r="405" spans="2:65" s="1" customFormat="1" ht="28.8">
      <c r="B405" s="33"/>
      <c r="D405" s="150" t="s">
        <v>188</v>
      </c>
      <c r="F405" s="161" t="s">
        <v>2229</v>
      </c>
      <c r="I405" s="152"/>
      <c r="L405" s="33"/>
      <c r="M405" s="153"/>
      <c r="T405" s="57"/>
      <c r="AT405" s="17" t="s">
        <v>188</v>
      </c>
      <c r="AU405" s="17" t="s">
        <v>98</v>
      </c>
    </row>
    <row r="406" spans="2:65" s="12" customFormat="1" ht="20.399999999999999">
      <c r="B406" s="154"/>
      <c r="D406" s="150" t="s">
        <v>182</v>
      </c>
      <c r="E406" s="155" t="s">
        <v>1</v>
      </c>
      <c r="F406" s="156" t="s">
        <v>2230</v>
      </c>
      <c r="H406" s="157">
        <v>3</v>
      </c>
      <c r="I406" s="158"/>
      <c r="L406" s="154"/>
      <c r="M406" s="159"/>
      <c r="T406" s="160"/>
      <c r="AT406" s="155" t="s">
        <v>182</v>
      </c>
      <c r="AU406" s="155" t="s">
        <v>98</v>
      </c>
      <c r="AV406" s="12" t="s">
        <v>98</v>
      </c>
      <c r="AW406" s="12" t="s">
        <v>40</v>
      </c>
      <c r="AX406" s="12" t="s">
        <v>85</v>
      </c>
      <c r="AY406" s="155" t="s">
        <v>171</v>
      </c>
    </row>
    <row r="407" spans="2:65" s="13" customFormat="1">
      <c r="B407" s="172"/>
      <c r="D407" s="150" t="s">
        <v>182</v>
      </c>
      <c r="E407" s="173" t="s">
        <v>1</v>
      </c>
      <c r="F407" s="174" t="s">
        <v>546</v>
      </c>
      <c r="H407" s="175">
        <v>3</v>
      </c>
      <c r="I407" s="176"/>
      <c r="L407" s="172"/>
      <c r="M407" s="177"/>
      <c r="T407" s="178"/>
      <c r="AT407" s="173" t="s">
        <v>182</v>
      </c>
      <c r="AU407" s="173" t="s">
        <v>98</v>
      </c>
      <c r="AV407" s="13" t="s">
        <v>178</v>
      </c>
      <c r="AW407" s="13" t="s">
        <v>40</v>
      </c>
      <c r="AX407" s="13" t="s">
        <v>92</v>
      </c>
      <c r="AY407" s="173" t="s">
        <v>171</v>
      </c>
    </row>
    <row r="408" spans="2:65" s="1" customFormat="1" ht="16.5" customHeight="1">
      <c r="B408" s="33"/>
      <c r="C408" s="137" t="s">
        <v>448</v>
      </c>
      <c r="D408" s="137" t="s">
        <v>173</v>
      </c>
      <c r="E408" s="138" t="s">
        <v>2231</v>
      </c>
      <c r="F408" s="139" t="s">
        <v>2232</v>
      </c>
      <c r="G408" s="140" t="s">
        <v>382</v>
      </c>
      <c r="H408" s="141">
        <v>1</v>
      </c>
      <c r="I408" s="142"/>
      <c r="J408" s="143">
        <f>ROUND(I408*H408,2)</f>
        <v>0</v>
      </c>
      <c r="K408" s="139" t="s">
        <v>1</v>
      </c>
      <c r="L408" s="33"/>
      <c r="M408" s="144" t="s">
        <v>1</v>
      </c>
      <c r="N408" s="145" t="s">
        <v>50</v>
      </c>
      <c r="P408" s="146">
        <f>O408*H408</f>
        <v>0</v>
      </c>
      <c r="Q408" s="146">
        <v>5.0000000000000001E-3</v>
      </c>
      <c r="R408" s="146">
        <f>Q408*H408</f>
        <v>5.0000000000000001E-3</v>
      </c>
      <c r="S408" s="146">
        <v>0</v>
      </c>
      <c r="T408" s="147">
        <f>S408*H408</f>
        <v>0</v>
      </c>
      <c r="AR408" s="148" t="s">
        <v>178</v>
      </c>
      <c r="AT408" s="148" t="s">
        <v>173</v>
      </c>
      <c r="AU408" s="148" t="s">
        <v>98</v>
      </c>
      <c r="AY408" s="17" t="s">
        <v>171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92</v>
      </c>
      <c r="BK408" s="149">
        <f>ROUND(I408*H408,2)</f>
        <v>0</v>
      </c>
      <c r="BL408" s="17" t="s">
        <v>178</v>
      </c>
      <c r="BM408" s="148" t="s">
        <v>2233</v>
      </c>
    </row>
    <row r="409" spans="2:65" s="1" customFormat="1">
      <c r="B409" s="33"/>
      <c r="D409" s="150" t="s">
        <v>180</v>
      </c>
      <c r="F409" s="151" t="s">
        <v>2232</v>
      </c>
      <c r="I409" s="152"/>
      <c r="L409" s="33"/>
      <c r="M409" s="153"/>
      <c r="T409" s="57"/>
      <c r="AT409" s="17" t="s">
        <v>180</v>
      </c>
      <c r="AU409" s="17" t="s">
        <v>98</v>
      </c>
    </row>
    <row r="410" spans="2:65" s="12" customFormat="1">
      <c r="B410" s="154"/>
      <c r="D410" s="150" t="s">
        <v>182</v>
      </c>
      <c r="E410" s="155" t="s">
        <v>1</v>
      </c>
      <c r="F410" s="156" t="s">
        <v>2234</v>
      </c>
      <c r="H410" s="157">
        <v>1</v>
      </c>
      <c r="I410" s="158"/>
      <c r="L410" s="154"/>
      <c r="M410" s="159"/>
      <c r="T410" s="160"/>
      <c r="AT410" s="155" t="s">
        <v>182</v>
      </c>
      <c r="AU410" s="155" t="s">
        <v>98</v>
      </c>
      <c r="AV410" s="12" t="s">
        <v>98</v>
      </c>
      <c r="AW410" s="12" t="s">
        <v>40</v>
      </c>
      <c r="AX410" s="12" t="s">
        <v>85</v>
      </c>
      <c r="AY410" s="155" t="s">
        <v>171</v>
      </c>
    </row>
    <row r="411" spans="2:65" s="13" customFormat="1">
      <c r="B411" s="172"/>
      <c r="D411" s="150" t="s">
        <v>182</v>
      </c>
      <c r="E411" s="173" t="s">
        <v>1</v>
      </c>
      <c r="F411" s="174" t="s">
        <v>546</v>
      </c>
      <c r="H411" s="175">
        <v>1</v>
      </c>
      <c r="I411" s="176"/>
      <c r="L411" s="172"/>
      <c r="M411" s="177"/>
      <c r="T411" s="178"/>
      <c r="AT411" s="173" t="s">
        <v>182</v>
      </c>
      <c r="AU411" s="173" t="s">
        <v>98</v>
      </c>
      <c r="AV411" s="13" t="s">
        <v>178</v>
      </c>
      <c r="AW411" s="13" t="s">
        <v>40</v>
      </c>
      <c r="AX411" s="13" t="s">
        <v>92</v>
      </c>
      <c r="AY411" s="173" t="s">
        <v>171</v>
      </c>
    </row>
    <row r="412" spans="2:65" s="1" customFormat="1" ht="16.5" customHeight="1">
      <c r="B412" s="33"/>
      <c r="C412" s="137" t="s">
        <v>452</v>
      </c>
      <c r="D412" s="137" t="s">
        <v>173</v>
      </c>
      <c r="E412" s="138" t="s">
        <v>2235</v>
      </c>
      <c r="F412" s="139" t="s">
        <v>2236</v>
      </c>
      <c r="G412" s="140" t="s">
        <v>176</v>
      </c>
      <c r="H412" s="141">
        <v>25.698</v>
      </c>
      <c r="I412" s="142"/>
      <c r="J412" s="143">
        <f>ROUND(I412*H412,2)</f>
        <v>0</v>
      </c>
      <c r="K412" s="139" t="s">
        <v>177</v>
      </c>
      <c r="L412" s="33"/>
      <c r="M412" s="144" t="s">
        <v>1</v>
      </c>
      <c r="N412" s="145" t="s">
        <v>50</v>
      </c>
      <c r="P412" s="146">
        <f>O412*H412</f>
        <v>0</v>
      </c>
      <c r="Q412" s="146">
        <v>0</v>
      </c>
      <c r="R412" s="146">
        <f>Q412*H412</f>
        <v>0</v>
      </c>
      <c r="S412" s="146">
        <v>0</v>
      </c>
      <c r="T412" s="147">
        <f>S412*H412</f>
        <v>0</v>
      </c>
      <c r="AR412" s="148" t="s">
        <v>178</v>
      </c>
      <c r="AT412" s="148" t="s">
        <v>173</v>
      </c>
      <c r="AU412" s="148" t="s">
        <v>98</v>
      </c>
      <c r="AY412" s="17" t="s">
        <v>171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7" t="s">
        <v>92</v>
      </c>
      <c r="BK412" s="149">
        <f>ROUND(I412*H412,2)</f>
        <v>0</v>
      </c>
      <c r="BL412" s="17" t="s">
        <v>178</v>
      </c>
      <c r="BM412" s="148" t="s">
        <v>2237</v>
      </c>
    </row>
    <row r="413" spans="2:65" s="1" customFormat="1">
      <c r="B413" s="33"/>
      <c r="D413" s="150" t="s">
        <v>180</v>
      </c>
      <c r="F413" s="151" t="s">
        <v>2236</v>
      </c>
      <c r="I413" s="152"/>
      <c r="L413" s="33"/>
      <c r="M413" s="153"/>
      <c r="T413" s="57"/>
      <c r="AT413" s="17" t="s">
        <v>180</v>
      </c>
      <c r="AU413" s="17" t="s">
        <v>98</v>
      </c>
    </row>
    <row r="414" spans="2:65" s="1" customFormat="1" ht="19.2">
      <c r="B414" s="33"/>
      <c r="D414" s="150" t="s">
        <v>188</v>
      </c>
      <c r="F414" s="161" t="s">
        <v>2238</v>
      </c>
      <c r="I414" s="152"/>
      <c r="L414" s="33"/>
      <c r="M414" s="153"/>
      <c r="T414" s="57"/>
      <c r="AT414" s="17" t="s">
        <v>188</v>
      </c>
      <c r="AU414" s="17" t="s">
        <v>98</v>
      </c>
    </row>
    <row r="415" spans="2:65" s="14" customFormat="1">
      <c r="B415" s="182"/>
      <c r="D415" s="150" t="s">
        <v>182</v>
      </c>
      <c r="E415" s="183" t="s">
        <v>1</v>
      </c>
      <c r="F415" s="184" t="s">
        <v>733</v>
      </c>
      <c r="H415" s="183" t="s">
        <v>1</v>
      </c>
      <c r="I415" s="185"/>
      <c r="L415" s="182"/>
      <c r="M415" s="186"/>
      <c r="T415" s="187"/>
      <c r="AT415" s="183" t="s">
        <v>182</v>
      </c>
      <c r="AU415" s="183" t="s">
        <v>98</v>
      </c>
      <c r="AV415" s="14" t="s">
        <v>92</v>
      </c>
      <c r="AW415" s="14" t="s">
        <v>40</v>
      </c>
      <c r="AX415" s="14" t="s">
        <v>85</v>
      </c>
      <c r="AY415" s="183" t="s">
        <v>171</v>
      </c>
    </row>
    <row r="416" spans="2:65" s="12" customFormat="1">
      <c r="B416" s="154"/>
      <c r="D416" s="150" t="s">
        <v>182</v>
      </c>
      <c r="E416" s="155" t="s">
        <v>1</v>
      </c>
      <c r="F416" s="156" t="s">
        <v>2239</v>
      </c>
      <c r="H416" s="157">
        <v>25.698</v>
      </c>
      <c r="I416" s="158"/>
      <c r="L416" s="154"/>
      <c r="M416" s="159"/>
      <c r="T416" s="160"/>
      <c r="AT416" s="155" t="s">
        <v>182</v>
      </c>
      <c r="AU416" s="155" t="s">
        <v>98</v>
      </c>
      <c r="AV416" s="12" t="s">
        <v>98</v>
      </c>
      <c r="AW416" s="12" t="s">
        <v>40</v>
      </c>
      <c r="AX416" s="12" t="s">
        <v>85</v>
      </c>
      <c r="AY416" s="155" t="s">
        <v>171</v>
      </c>
    </row>
    <row r="417" spans="2:65" s="13" customFormat="1">
      <c r="B417" s="172"/>
      <c r="D417" s="150" t="s">
        <v>182</v>
      </c>
      <c r="E417" s="173" t="s">
        <v>1</v>
      </c>
      <c r="F417" s="174" t="s">
        <v>546</v>
      </c>
      <c r="H417" s="175">
        <v>25.698</v>
      </c>
      <c r="I417" s="176"/>
      <c r="L417" s="172"/>
      <c r="M417" s="177"/>
      <c r="T417" s="178"/>
      <c r="AT417" s="173" t="s">
        <v>182</v>
      </c>
      <c r="AU417" s="173" t="s">
        <v>98</v>
      </c>
      <c r="AV417" s="13" t="s">
        <v>178</v>
      </c>
      <c r="AW417" s="13" t="s">
        <v>40</v>
      </c>
      <c r="AX417" s="13" t="s">
        <v>92</v>
      </c>
      <c r="AY417" s="173" t="s">
        <v>171</v>
      </c>
    </row>
    <row r="418" spans="2:65" s="1" customFormat="1" ht="24.15" customHeight="1">
      <c r="B418" s="33"/>
      <c r="C418" s="162" t="s">
        <v>457</v>
      </c>
      <c r="D418" s="162" t="s">
        <v>250</v>
      </c>
      <c r="E418" s="163" t="s">
        <v>2240</v>
      </c>
      <c r="F418" s="164" t="s">
        <v>2241</v>
      </c>
      <c r="G418" s="165" t="s">
        <v>176</v>
      </c>
      <c r="H418" s="166">
        <v>26.082999999999998</v>
      </c>
      <c r="I418" s="167"/>
      <c r="J418" s="168">
        <f>ROUND(I418*H418,2)</f>
        <v>0</v>
      </c>
      <c r="K418" s="164" t="s">
        <v>177</v>
      </c>
      <c r="L418" s="169"/>
      <c r="M418" s="170" t="s">
        <v>1</v>
      </c>
      <c r="N418" s="171" t="s">
        <v>50</v>
      </c>
      <c r="P418" s="146">
        <f>O418*H418</f>
        <v>0</v>
      </c>
      <c r="Q418" s="146">
        <v>5.9999999999999995E-4</v>
      </c>
      <c r="R418" s="146">
        <f>Q418*H418</f>
        <v>1.5649799999999998E-2</v>
      </c>
      <c r="S418" s="146">
        <v>0</v>
      </c>
      <c r="T418" s="147">
        <f>S418*H418</f>
        <v>0</v>
      </c>
      <c r="AR418" s="148" t="s">
        <v>219</v>
      </c>
      <c r="AT418" s="148" t="s">
        <v>250</v>
      </c>
      <c r="AU418" s="148" t="s">
        <v>98</v>
      </c>
      <c r="AY418" s="17" t="s">
        <v>171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7" t="s">
        <v>92</v>
      </c>
      <c r="BK418" s="149">
        <f>ROUND(I418*H418,2)</f>
        <v>0</v>
      </c>
      <c r="BL418" s="17" t="s">
        <v>178</v>
      </c>
      <c r="BM418" s="148" t="s">
        <v>2242</v>
      </c>
    </row>
    <row r="419" spans="2:65" s="1" customFormat="1" ht="19.2">
      <c r="B419" s="33"/>
      <c r="D419" s="150" t="s">
        <v>180</v>
      </c>
      <c r="F419" s="151" t="s">
        <v>2241</v>
      </c>
      <c r="I419" s="152"/>
      <c r="L419" s="33"/>
      <c r="M419" s="153"/>
      <c r="T419" s="57"/>
      <c r="AT419" s="17" t="s">
        <v>180</v>
      </c>
      <c r="AU419" s="17" t="s">
        <v>98</v>
      </c>
    </row>
    <row r="420" spans="2:65" s="12" customFormat="1">
      <c r="B420" s="154"/>
      <c r="D420" s="150" t="s">
        <v>182</v>
      </c>
      <c r="E420" s="155" t="s">
        <v>1</v>
      </c>
      <c r="F420" s="156" t="s">
        <v>2243</v>
      </c>
      <c r="H420" s="157">
        <v>26.082999999999998</v>
      </c>
      <c r="I420" s="158"/>
      <c r="L420" s="154"/>
      <c r="M420" s="159"/>
      <c r="T420" s="160"/>
      <c r="AT420" s="155" t="s">
        <v>182</v>
      </c>
      <c r="AU420" s="155" t="s">
        <v>98</v>
      </c>
      <c r="AV420" s="12" t="s">
        <v>98</v>
      </c>
      <c r="AW420" s="12" t="s">
        <v>40</v>
      </c>
      <c r="AX420" s="12" t="s">
        <v>85</v>
      </c>
      <c r="AY420" s="155" t="s">
        <v>171</v>
      </c>
    </row>
    <row r="421" spans="2:65" s="13" customFormat="1">
      <c r="B421" s="172"/>
      <c r="D421" s="150" t="s">
        <v>182</v>
      </c>
      <c r="E421" s="173" t="s">
        <v>1</v>
      </c>
      <c r="F421" s="174" t="s">
        <v>546</v>
      </c>
      <c r="H421" s="175">
        <v>26.082999999999998</v>
      </c>
      <c r="I421" s="176"/>
      <c r="L421" s="172"/>
      <c r="M421" s="177"/>
      <c r="T421" s="178"/>
      <c r="AT421" s="173" t="s">
        <v>182</v>
      </c>
      <c r="AU421" s="173" t="s">
        <v>98</v>
      </c>
      <c r="AV421" s="13" t="s">
        <v>178</v>
      </c>
      <c r="AW421" s="13" t="s">
        <v>40</v>
      </c>
      <c r="AX421" s="13" t="s">
        <v>92</v>
      </c>
      <c r="AY421" s="173" t="s">
        <v>171</v>
      </c>
    </row>
    <row r="422" spans="2:65" s="1" customFormat="1" ht="24.15" customHeight="1">
      <c r="B422" s="33"/>
      <c r="C422" s="137" t="s">
        <v>461</v>
      </c>
      <c r="D422" s="137" t="s">
        <v>173</v>
      </c>
      <c r="E422" s="138" t="s">
        <v>2244</v>
      </c>
      <c r="F422" s="139" t="s">
        <v>2245</v>
      </c>
      <c r="G422" s="140" t="s">
        <v>382</v>
      </c>
      <c r="H422" s="141">
        <v>6</v>
      </c>
      <c r="I422" s="142"/>
      <c r="J422" s="143">
        <f>ROUND(I422*H422,2)</f>
        <v>0</v>
      </c>
      <c r="K422" s="139" t="s">
        <v>177</v>
      </c>
      <c r="L422" s="33"/>
      <c r="M422" s="144" t="s">
        <v>1</v>
      </c>
      <c r="N422" s="145" t="s">
        <v>50</v>
      </c>
      <c r="P422" s="146">
        <f>O422*H422</f>
        <v>0</v>
      </c>
      <c r="Q422" s="146">
        <v>3.8000000000000002E-4</v>
      </c>
      <c r="R422" s="146">
        <f>Q422*H422</f>
        <v>2.2799999999999999E-3</v>
      </c>
      <c r="S422" s="146">
        <v>0</v>
      </c>
      <c r="T422" s="147">
        <f>S422*H422</f>
        <v>0</v>
      </c>
      <c r="AR422" s="148" t="s">
        <v>178</v>
      </c>
      <c r="AT422" s="148" t="s">
        <v>173</v>
      </c>
      <c r="AU422" s="148" t="s">
        <v>98</v>
      </c>
      <c r="AY422" s="17" t="s">
        <v>171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7" t="s">
        <v>92</v>
      </c>
      <c r="BK422" s="149">
        <f>ROUND(I422*H422,2)</f>
        <v>0</v>
      </c>
      <c r="BL422" s="17" t="s">
        <v>178</v>
      </c>
      <c r="BM422" s="148" t="s">
        <v>2246</v>
      </c>
    </row>
    <row r="423" spans="2:65" s="1" customFormat="1">
      <c r="B423" s="33"/>
      <c r="D423" s="150" t="s">
        <v>180</v>
      </c>
      <c r="F423" s="151" t="s">
        <v>2247</v>
      </c>
      <c r="I423" s="152"/>
      <c r="L423" s="33"/>
      <c r="M423" s="153"/>
      <c r="T423" s="57"/>
      <c r="AT423" s="17" t="s">
        <v>180</v>
      </c>
      <c r="AU423" s="17" t="s">
        <v>98</v>
      </c>
    </row>
    <row r="424" spans="2:65" s="14" customFormat="1">
      <c r="B424" s="182"/>
      <c r="D424" s="150" t="s">
        <v>182</v>
      </c>
      <c r="E424" s="183" t="s">
        <v>1</v>
      </c>
      <c r="F424" s="184" t="s">
        <v>733</v>
      </c>
      <c r="H424" s="183" t="s">
        <v>1</v>
      </c>
      <c r="I424" s="185"/>
      <c r="L424" s="182"/>
      <c r="M424" s="186"/>
      <c r="T424" s="187"/>
      <c r="AT424" s="183" t="s">
        <v>182</v>
      </c>
      <c r="AU424" s="183" t="s">
        <v>98</v>
      </c>
      <c r="AV424" s="14" t="s">
        <v>92</v>
      </c>
      <c r="AW424" s="14" t="s">
        <v>40</v>
      </c>
      <c r="AX424" s="14" t="s">
        <v>85</v>
      </c>
      <c r="AY424" s="183" t="s">
        <v>171</v>
      </c>
    </row>
    <row r="425" spans="2:65" s="12" customFormat="1">
      <c r="B425" s="154"/>
      <c r="D425" s="150" t="s">
        <v>182</v>
      </c>
      <c r="E425" s="155" t="s">
        <v>1</v>
      </c>
      <c r="F425" s="156" t="s">
        <v>1492</v>
      </c>
      <c r="H425" s="157">
        <v>6</v>
      </c>
      <c r="I425" s="158"/>
      <c r="L425" s="154"/>
      <c r="M425" s="159"/>
      <c r="T425" s="160"/>
      <c r="AT425" s="155" t="s">
        <v>182</v>
      </c>
      <c r="AU425" s="155" t="s">
        <v>98</v>
      </c>
      <c r="AV425" s="12" t="s">
        <v>98</v>
      </c>
      <c r="AW425" s="12" t="s">
        <v>40</v>
      </c>
      <c r="AX425" s="12" t="s">
        <v>85</v>
      </c>
      <c r="AY425" s="155" t="s">
        <v>171</v>
      </c>
    </row>
    <row r="426" spans="2:65" s="13" customFormat="1">
      <c r="B426" s="172"/>
      <c r="D426" s="150" t="s">
        <v>182</v>
      </c>
      <c r="E426" s="173" t="s">
        <v>1</v>
      </c>
      <c r="F426" s="174" t="s">
        <v>546</v>
      </c>
      <c r="H426" s="175">
        <v>6</v>
      </c>
      <c r="I426" s="176"/>
      <c r="L426" s="172"/>
      <c r="M426" s="177"/>
      <c r="T426" s="178"/>
      <c r="AT426" s="173" t="s">
        <v>182</v>
      </c>
      <c r="AU426" s="173" t="s">
        <v>98</v>
      </c>
      <c r="AV426" s="13" t="s">
        <v>178</v>
      </c>
      <c r="AW426" s="13" t="s">
        <v>40</v>
      </c>
      <c r="AX426" s="13" t="s">
        <v>92</v>
      </c>
      <c r="AY426" s="173" t="s">
        <v>171</v>
      </c>
    </row>
    <row r="427" spans="2:65" s="1" customFormat="1" ht="24.15" customHeight="1">
      <c r="B427" s="33"/>
      <c r="C427" s="137" t="s">
        <v>465</v>
      </c>
      <c r="D427" s="137" t="s">
        <v>173</v>
      </c>
      <c r="E427" s="138" t="s">
        <v>2248</v>
      </c>
      <c r="F427" s="139" t="s">
        <v>2249</v>
      </c>
      <c r="G427" s="140" t="s">
        <v>382</v>
      </c>
      <c r="H427" s="141">
        <v>6</v>
      </c>
      <c r="I427" s="142"/>
      <c r="J427" s="143">
        <f>ROUND(I427*H427,2)</f>
        <v>0</v>
      </c>
      <c r="K427" s="139" t="s">
        <v>177</v>
      </c>
      <c r="L427" s="33"/>
      <c r="M427" s="144" t="s">
        <v>1</v>
      </c>
      <c r="N427" s="145" t="s">
        <v>50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178</v>
      </c>
      <c r="AT427" s="148" t="s">
        <v>173</v>
      </c>
      <c r="AU427" s="148" t="s">
        <v>98</v>
      </c>
      <c r="AY427" s="17" t="s">
        <v>171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92</v>
      </c>
      <c r="BK427" s="149">
        <f>ROUND(I427*H427,2)</f>
        <v>0</v>
      </c>
      <c r="BL427" s="17" t="s">
        <v>178</v>
      </c>
      <c r="BM427" s="148" t="s">
        <v>2250</v>
      </c>
    </row>
    <row r="428" spans="2:65" s="1" customFormat="1" ht="19.2">
      <c r="B428" s="33"/>
      <c r="D428" s="150" t="s">
        <v>180</v>
      </c>
      <c r="F428" s="151" t="s">
        <v>2249</v>
      </c>
      <c r="I428" s="152"/>
      <c r="L428" s="33"/>
      <c r="M428" s="153"/>
      <c r="T428" s="57"/>
      <c r="AT428" s="17" t="s">
        <v>180</v>
      </c>
      <c r="AU428" s="17" t="s">
        <v>98</v>
      </c>
    </row>
    <row r="429" spans="2:65" s="14" customFormat="1">
      <c r="B429" s="182"/>
      <c r="D429" s="150" t="s">
        <v>182</v>
      </c>
      <c r="E429" s="183" t="s">
        <v>1</v>
      </c>
      <c r="F429" s="184" t="s">
        <v>2251</v>
      </c>
      <c r="H429" s="183" t="s">
        <v>1</v>
      </c>
      <c r="I429" s="185"/>
      <c r="L429" s="182"/>
      <c r="M429" s="186"/>
      <c r="T429" s="187"/>
      <c r="AT429" s="183" t="s">
        <v>182</v>
      </c>
      <c r="AU429" s="183" t="s">
        <v>98</v>
      </c>
      <c r="AV429" s="14" t="s">
        <v>92</v>
      </c>
      <c r="AW429" s="14" t="s">
        <v>40</v>
      </c>
      <c r="AX429" s="14" t="s">
        <v>85</v>
      </c>
      <c r="AY429" s="183" t="s">
        <v>171</v>
      </c>
    </row>
    <row r="430" spans="2:65" s="12" customFormat="1">
      <c r="B430" s="154"/>
      <c r="D430" s="150" t="s">
        <v>182</v>
      </c>
      <c r="E430" s="155" t="s">
        <v>1</v>
      </c>
      <c r="F430" s="156" t="s">
        <v>1492</v>
      </c>
      <c r="H430" s="157">
        <v>6</v>
      </c>
      <c r="I430" s="158"/>
      <c r="L430" s="154"/>
      <c r="M430" s="159"/>
      <c r="T430" s="160"/>
      <c r="AT430" s="155" t="s">
        <v>182</v>
      </c>
      <c r="AU430" s="155" t="s">
        <v>98</v>
      </c>
      <c r="AV430" s="12" t="s">
        <v>98</v>
      </c>
      <c r="AW430" s="12" t="s">
        <v>40</v>
      </c>
      <c r="AX430" s="12" t="s">
        <v>85</v>
      </c>
      <c r="AY430" s="155" t="s">
        <v>171</v>
      </c>
    </row>
    <row r="431" spans="2:65" s="13" customFormat="1">
      <c r="B431" s="172"/>
      <c r="D431" s="150" t="s">
        <v>182</v>
      </c>
      <c r="E431" s="173" t="s">
        <v>1</v>
      </c>
      <c r="F431" s="174" t="s">
        <v>546</v>
      </c>
      <c r="H431" s="175">
        <v>6</v>
      </c>
      <c r="I431" s="176"/>
      <c r="L431" s="172"/>
      <c r="M431" s="177"/>
      <c r="T431" s="178"/>
      <c r="AT431" s="173" t="s">
        <v>182</v>
      </c>
      <c r="AU431" s="173" t="s">
        <v>98</v>
      </c>
      <c r="AV431" s="13" t="s">
        <v>178</v>
      </c>
      <c r="AW431" s="13" t="s">
        <v>40</v>
      </c>
      <c r="AX431" s="13" t="s">
        <v>92</v>
      </c>
      <c r="AY431" s="173" t="s">
        <v>171</v>
      </c>
    </row>
    <row r="432" spans="2:65" s="1" customFormat="1" ht="16.5" customHeight="1">
      <c r="B432" s="33"/>
      <c r="C432" s="162" t="s">
        <v>469</v>
      </c>
      <c r="D432" s="162" t="s">
        <v>250</v>
      </c>
      <c r="E432" s="163" t="s">
        <v>2252</v>
      </c>
      <c r="F432" s="164" t="s">
        <v>2253</v>
      </c>
      <c r="G432" s="165" t="s">
        <v>382</v>
      </c>
      <c r="H432" s="166">
        <v>6</v>
      </c>
      <c r="I432" s="167"/>
      <c r="J432" s="168">
        <f>ROUND(I432*H432,2)</f>
        <v>0</v>
      </c>
      <c r="K432" s="164" t="s">
        <v>1</v>
      </c>
      <c r="L432" s="169"/>
      <c r="M432" s="170" t="s">
        <v>1</v>
      </c>
      <c r="N432" s="171" t="s">
        <v>50</v>
      </c>
      <c r="P432" s="146">
        <f>O432*H432</f>
        <v>0</v>
      </c>
      <c r="Q432" s="146">
        <v>1.2999999999999999E-4</v>
      </c>
      <c r="R432" s="146">
        <f>Q432*H432</f>
        <v>7.7999999999999988E-4</v>
      </c>
      <c r="S432" s="146">
        <v>0</v>
      </c>
      <c r="T432" s="147">
        <f>S432*H432</f>
        <v>0</v>
      </c>
      <c r="AR432" s="148" t="s">
        <v>219</v>
      </c>
      <c r="AT432" s="148" t="s">
        <v>250</v>
      </c>
      <c r="AU432" s="148" t="s">
        <v>98</v>
      </c>
      <c r="AY432" s="17" t="s">
        <v>171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7" t="s">
        <v>92</v>
      </c>
      <c r="BK432" s="149">
        <f>ROUND(I432*H432,2)</f>
        <v>0</v>
      </c>
      <c r="BL432" s="17" t="s">
        <v>178</v>
      </c>
      <c r="BM432" s="148" t="s">
        <v>2254</v>
      </c>
    </row>
    <row r="433" spans="2:65" s="1" customFormat="1">
      <c r="B433" s="33"/>
      <c r="D433" s="150" t="s">
        <v>180</v>
      </c>
      <c r="F433" s="151" t="s">
        <v>2253</v>
      </c>
      <c r="I433" s="152"/>
      <c r="L433" s="33"/>
      <c r="M433" s="153"/>
      <c r="T433" s="57"/>
      <c r="AT433" s="17" t="s">
        <v>180</v>
      </c>
      <c r="AU433" s="17" t="s">
        <v>98</v>
      </c>
    </row>
    <row r="434" spans="2:65" s="14" customFormat="1">
      <c r="B434" s="182"/>
      <c r="D434" s="150" t="s">
        <v>182</v>
      </c>
      <c r="E434" s="183" t="s">
        <v>1</v>
      </c>
      <c r="F434" s="184" t="s">
        <v>2251</v>
      </c>
      <c r="H434" s="183" t="s">
        <v>1</v>
      </c>
      <c r="I434" s="185"/>
      <c r="L434" s="182"/>
      <c r="M434" s="186"/>
      <c r="T434" s="187"/>
      <c r="AT434" s="183" t="s">
        <v>182</v>
      </c>
      <c r="AU434" s="183" t="s">
        <v>98</v>
      </c>
      <c r="AV434" s="14" t="s">
        <v>92</v>
      </c>
      <c r="AW434" s="14" t="s">
        <v>40</v>
      </c>
      <c r="AX434" s="14" t="s">
        <v>85</v>
      </c>
      <c r="AY434" s="183" t="s">
        <v>171</v>
      </c>
    </row>
    <row r="435" spans="2:65" s="12" customFormat="1">
      <c r="B435" s="154"/>
      <c r="D435" s="150" t="s">
        <v>182</v>
      </c>
      <c r="E435" s="155" t="s">
        <v>1</v>
      </c>
      <c r="F435" s="156" t="s">
        <v>1492</v>
      </c>
      <c r="H435" s="157">
        <v>6</v>
      </c>
      <c r="I435" s="158"/>
      <c r="L435" s="154"/>
      <c r="M435" s="159"/>
      <c r="T435" s="160"/>
      <c r="AT435" s="155" t="s">
        <v>182</v>
      </c>
      <c r="AU435" s="155" t="s">
        <v>98</v>
      </c>
      <c r="AV435" s="12" t="s">
        <v>98</v>
      </c>
      <c r="AW435" s="12" t="s">
        <v>40</v>
      </c>
      <c r="AX435" s="12" t="s">
        <v>85</v>
      </c>
      <c r="AY435" s="155" t="s">
        <v>171</v>
      </c>
    </row>
    <row r="436" spans="2:65" s="13" customFormat="1">
      <c r="B436" s="172"/>
      <c r="D436" s="150" t="s">
        <v>182</v>
      </c>
      <c r="E436" s="173" t="s">
        <v>1</v>
      </c>
      <c r="F436" s="174" t="s">
        <v>546</v>
      </c>
      <c r="H436" s="175">
        <v>6</v>
      </c>
      <c r="I436" s="176"/>
      <c r="L436" s="172"/>
      <c r="M436" s="177"/>
      <c r="T436" s="178"/>
      <c r="AT436" s="173" t="s">
        <v>182</v>
      </c>
      <c r="AU436" s="173" t="s">
        <v>98</v>
      </c>
      <c r="AV436" s="13" t="s">
        <v>178</v>
      </c>
      <c r="AW436" s="13" t="s">
        <v>40</v>
      </c>
      <c r="AX436" s="13" t="s">
        <v>92</v>
      </c>
      <c r="AY436" s="173" t="s">
        <v>171</v>
      </c>
    </row>
    <row r="437" spans="2:65" s="1" customFormat="1" ht="21.75" customHeight="1">
      <c r="B437" s="33"/>
      <c r="C437" s="137" t="s">
        <v>475</v>
      </c>
      <c r="D437" s="137" t="s">
        <v>173</v>
      </c>
      <c r="E437" s="138" t="s">
        <v>2255</v>
      </c>
      <c r="F437" s="139" t="s">
        <v>2256</v>
      </c>
      <c r="G437" s="140" t="s">
        <v>382</v>
      </c>
      <c r="H437" s="141">
        <v>6</v>
      </c>
      <c r="I437" s="142"/>
      <c r="J437" s="143">
        <f>ROUND(I437*H437,2)</f>
        <v>0</v>
      </c>
      <c r="K437" s="139" t="s">
        <v>177</v>
      </c>
      <c r="L437" s="33"/>
      <c r="M437" s="144" t="s">
        <v>1</v>
      </c>
      <c r="N437" s="145" t="s">
        <v>50</v>
      </c>
      <c r="P437" s="146">
        <f>O437*H437</f>
        <v>0</v>
      </c>
      <c r="Q437" s="146">
        <v>7.2000000000000005E-4</v>
      </c>
      <c r="R437" s="146">
        <f>Q437*H437</f>
        <v>4.3200000000000001E-3</v>
      </c>
      <c r="S437" s="146">
        <v>0</v>
      </c>
      <c r="T437" s="147">
        <f>S437*H437</f>
        <v>0</v>
      </c>
      <c r="AR437" s="148" t="s">
        <v>178</v>
      </c>
      <c r="AT437" s="148" t="s">
        <v>173</v>
      </c>
      <c r="AU437" s="148" t="s">
        <v>98</v>
      </c>
      <c r="AY437" s="17" t="s">
        <v>171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7" t="s">
        <v>92</v>
      </c>
      <c r="BK437" s="149">
        <f>ROUND(I437*H437,2)</f>
        <v>0</v>
      </c>
      <c r="BL437" s="17" t="s">
        <v>178</v>
      </c>
      <c r="BM437" s="148" t="s">
        <v>2257</v>
      </c>
    </row>
    <row r="438" spans="2:65" s="1" customFormat="1" ht="28.8">
      <c r="B438" s="33"/>
      <c r="D438" s="150" t="s">
        <v>180</v>
      </c>
      <c r="F438" s="151" t="s">
        <v>2258</v>
      </c>
      <c r="I438" s="152"/>
      <c r="L438" s="33"/>
      <c r="M438" s="153"/>
      <c r="T438" s="57"/>
      <c r="AT438" s="17" t="s">
        <v>180</v>
      </c>
      <c r="AU438" s="17" t="s">
        <v>98</v>
      </c>
    </row>
    <row r="439" spans="2:65" s="14" customFormat="1">
      <c r="B439" s="182"/>
      <c r="D439" s="150" t="s">
        <v>182</v>
      </c>
      <c r="E439" s="183" t="s">
        <v>1</v>
      </c>
      <c r="F439" s="184" t="s">
        <v>2259</v>
      </c>
      <c r="H439" s="183" t="s">
        <v>1</v>
      </c>
      <c r="I439" s="185"/>
      <c r="L439" s="182"/>
      <c r="M439" s="186"/>
      <c r="T439" s="187"/>
      <c r="AT439" s="183" t="s">
        <v>182</v>
      </c>
      <c r="AU439" s="183" t="s">
        <v>98</v>
      </c>
      <c r="AV439" s="14" t="s">
        <v>92</v>
      </c>
      <c r="AW439" s="14" t="s">
        <v>40</v>
      </c>
      <c r="AX439" s="14" t="s">
        <v>85</v>
      </c>
      <c r="AY439" s="183" t="s">
        <v>171</v>
      </c>
    </row>
    <row r="440" spans="2:65" s="12" customFormat="1">
      <c r="B440" s="154"/>
      <c r="D440" s="150" t="s">
        <v>182</v>
      </c>
      <c r="E440" s="155" t="s">
        <v>1</v>
      </c>
      <c r="F440" s="156" t="s">
        <v>1492</v>
      </c>
      <c r="H440" s="157">
        <v>6</v>
      </c>
      <c r="I440" s="158"/>
      <c r="L440" s="154"/>
      <c r="M440" s="159"/>
      <c r="T440" s="160"/>
      <c r="AT440" s="155" t="s">
        <v>182</v>
      </c>
      <c r="AU440" s="155" t="s">
        <v>98</v>
      </c>
      <c r="AV440" s="12" t="s">
        <v>98</v>
      </c>
      <c r="AW440" s="12" t="s">
        <v>40</v>
      </c>
      <c r="AX440" s="12" t="s">
        <v>85</v>
      </c>
      <c r="AY440" s="155" t="s">
        <v>171</v>
      </c>
    </row>
    <row r="441" spans="2:65" s="13" customFormat="1">
      <c r="B441" s="172"/>
      <c r="D441" s="150" t="s">
        <v>182</v>
      </c>
      <c r="E441" s="173" t="s">
        <v>1</v>
      </c>
      <c r="F441" s="174" t="s">
        <v>546</v>
      </c>
      <c r="H441" s="175">
        <v>6</v>
      </c>
      <c r="I441" s="176"/>
      <c r="L441" s="172"/>
      <c r="M441" s="177"/>
      <c r="T441" s="178"/>
      <c r="AT441" s="173" t="s">
        <v>182</v>
      </c>
      <c r="AU441" s="173" t="s">
        <v>98</v>
      </c>
      <c r="AV441" s="13" t="s">
        <v>178</v>
      </c>
      <c r="AW441" s="13" t="s">
        <v>40</v>
      </c>
      <c r="AX441" s="13" t="s">
        <v>92</v>
      </c>
      <c r="AY441" s="173" t="s">
        <v>171</v>
      </c>
    </row>
    <row r="442" spans="2:65" s="1" customFormat="1" ht="16.5" customHeight="1">
      <c r="B442" s="33"/>
      <c r="C442" s="162" t="s">
        <v>481</v>
      </c>
      <c r="D442" s="162" t="s">
        <v>250</v>
      </c>
      <c r="E442" s="163" t="s">
        <v>2260</v>
      </c>
      <c r="F442" s="164" t="s">
        <v>2261</v>
      </c>
      <c r="G442" s="165" t="s">
        <v>382</v>
      </c>
      <c r="H442" s="166">
        <v>6</v>
      </c>
      <c r="I442" s="167"/>
      <c r="J442" s="168">
        <f>ROUND(I442*H442,2)</f>
        <v>0</v>
      </c>
      <c r="K442" s="164" t="s">
        <v>1</v>
      </c>
      <c r="L442" s="169"/>
      <c r="M442" s="170" t="s">
        <v>1</v>
      </c>
      <c r="N442" s="171" t="s">
        <v>50</v>
      </c>
      <c r="P442" s="146">
        <f>O442*H442</f>
        <v>0</v>
      </c>
      <c r="Q442" s="146">
        <v>4.3800000000000002E-3</v>
      </c>
      <c r="R442" s="146">
        <f>Q442*H442</f>
        <v>2.6280000000000001E-2</v>
      </c>
      <c r="S442" s="146">
        <v>0</v>
      </c>
      <c r="T442" s="147">
        <f>S442*H442</f>
        <v>0</v>
      </c>
      <c r="AR442" s="148" t="s">
        <v>219</v>
      </c>
      <c r="AT442" s="148" t="s">
        <v>250</v>
      </c>
      <c r="AU442" s="148" t="s">
        <v>98</v>
      </c>
      <c r="AY442" s="17" t="s">
        <v>171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7" t="s">
        <v>92</v>
      </c>
      <c r="BK442" s="149">
        <f>ROUND(I442*H442,2)</f>
        <v>0</v>
      </c>
      <c r="BL442" s="17" t="s">
        <v>178</v>
      </c>
      <c r="BM442" s="148" t="s">
        <v>2262</v>
      </c>
    </row>
    <row r="443" spans="2:65" s="1" customFormat="1">
      <c r="B443" s="33"/>
      <c r="D443" s="150" t="s">
        <v>180</v>
      </c>
      <c r="F443" s="151" t="s">
        <v>2261</v>
      </c>
      <c r="I443" s="152"/>
      <c r="L443" s="33"/>
      <c r="M443" s="153"/>
      <c r="T443" s="57"/>
      <c r="AT443" s="17" t="s">
        <v>180</v>
      </c>
      <c r="AU443" s="17" t="s">
        <v>98</v>
      </c>
    </row>
    <row r="444" spans="2:65" s="14" customFormat="1">
      <c r="B444" s="182"/>
      <c r="D444" s="150" t="s">
        <v>182</v>
      </c>
      <c r="E444" s="183" t="s">
        <v>1</v>
      </c>
      <c r="F444" s="184" t="s">
        <v>2259</v>
      </c>
      <c r="H444" s="183" t="s">
        <v>1</v>
      </c>
      <c r="I444" s="185"/>
      <c r="L444" s="182"/>
      <c r="M444" s="186"/>
      <c r="T444" s="187"/>
      <c r="AT444" s="183" t="s">
        <v>182</v>
      </c>
      <c r="AU444" s="183" t="s">
        <v>98</v>
      </c>
      <c r="AV444" s="14" t="s">
        <v>92</v>
      </c>
      <c r="AW444" s="14" t="s">
        <v>40</v>
      </c>
      <c r="AX444" s="14" t="s">
        <v>85</v>
      </c>
      <c r="AY444" s="183" t="s">
        <v>171</v>
      </c>
    </row>
    <row r="445" spans="2:65" s="12" customFormat="1">
      <c r="B445" s="154"/>
      <c r="D445" s="150" t="s">
        <v>182</v>
      </c>
      <c r="E445" s="155" t="s">
        <v>1</v>
      </c>
      <c r="F445" s="156" t="s">
        <v>1492</v>
      </c>
      <c r="H445" s="157">
        <v>6</v>
      </c>
      <c r="I445" s="158"/>
      <c r="L445" s="154"/>
      <c r="M445" s="159"/>
      <c r="T445" s="160"/>
      <c r="AT445" s="155" t="s">
        <v>182</v>
      </c>
      <c r="AU445" s="155" t="s">
        <v>98</v>
      </c>
      <c r="AV445" s="12" t="s">
        <v>98</v>
      </c>
      <c r="AW445" s="12" t="s">
        <v>40</v>
      </c>
      <c r="AX445" s="12" t="s">
        <v>85</v>
      </c>
      <c r="AY445" s="155" t="s">
        <v>171</v>
      </c>
    </row>
    <row r="446" spans="2:65" s="13" customFormat="1">
      <c r="B446" s="172"/>
      <c r="D446" s="150" t="s">
        <v>182</v>
      </c>
      <c r="E446" s="173" t="s">
        <v>1</v>
      </c>
      <c r="F446" s="174" t="s">
        <v>546</v>
      </c>
      <c r="H446" s="175">
        <v>6</v>
      </c>
      <c r="I446" s="176"/>
      <c r="L446" s="172"/>
      <c r="M446" s="177"/>
      <c r="T446" s="178"/>
      <c r="AT446" s="173" t="s">
        <v>182</v>
      </c>
      <c r="AU446" s="173" t="s">
        <v>98</v>
      </c>
      <c r="AV446" s="13" t="s">
        <v>178</v>
      </c>
      <c r="AW446" s="13" t="s">
        <v>40</v>
      </c>
      <c r="AX446" s="13" t="s">
        <v>92</v>
      </c>
      <c r="AY446" s="173" t="s">
        <v>171</v>
      </c>
    </row>
    <row r="447" spans="2:65" s="1" customFormat="1" ht="24.15" customHeight="1">
      <c r="B447" s="33"/>
      <c r="C447" s="162" t="s">
        <v>488</v>
      </c>
      <c r="D447" s="162" t="s">
        <v>250</v>
      </c>
      <c r="E447" s="163" t="s">
        <v>2263</v>
      </c>
      <c r="F447" s="164" t="s">
        <v>2264</v>
      </c>
      <c r="G447" s="165" t="s">
        <v>382</v>
      </c>
      <c r="H447" s="166">
        <v>6</v>
      </c>
      <c r="I447" s="167"/>
      <c r="J447" s="168">
        <f>ROUND(I447*H447,2)</f>
        <v>0</v>
      </c>
      <c r="K447" s="164" t="s">
        <v>1</v>
      </c>
      <c r="L447" s="169"/>
      <c r="M447" s="170" t="s">
        <v>1</v>
      </c>
      <c r="N447" s="171" t="s">
        <v>50</v>
      </c>
      <c r="P447" s="146">
        <f>O447*H447</f>
        <v>0</v>
      </c>
      <c r="Q447" s="146">
        <v>3.3999999999999998E-3</v>
      </c>
      <c r="R447" s="146">
        <f>Q447*H447</f>
        <v>2.0399999999999998E-2</v>
      </c>
      <c r="S447" s="146">
        <v>0</v>
      </c>
      <c r="T447" s="147">
        <f>S447*H447</f>
        <v>0</v>
      </c>
      <c r="AR447" s="148" t="s">
        <v>219</v>
      </c>
      <c r="AT447" s="148" t="s">
        <v>250</v>
      </c>
      <c r="AU447" s="148" t="s">
        <v>98</v>
      </c>
      <c r="AY447" s="17" t="s">
        <v>171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7" t="s">
        <v>92</v>
      </c>
      <c r="BK447" s="149">
        <f>ROUND(I447*H447,2)</f>
        <v>0</v>
      </c>
      <c r="BL447" s="17" t="s">
        <v>178</v>
      </c>
      <c r="BM447" s="148" t="s">
        <v>2265</v>
      </c>
    </row>
    <row r="448" spans="2:65" s="1" customFormat="1" ht="19.2">
      <c r="B448" s="33"/>
      <c r="D448" s="150" t="s">
        <v>180</v>
      </c>
      <c r="F448" s="151" t="s">
        <v>2264</v>
      </c>
      <c r="I448" s="152"/>
      <c r="L448" s="33"/>
      <c r="M448" s="153"/>
      <c r="T448" s="57"/>
      <c r="AT448" s="17" t="s">
        <v>180</v>
      </c>
      <c r="AU448" s="17" t="s">
        <v>98</v>
      </c>
    </row>
    <row r="449" spans="2:65" s="14" customFormat="1">
      <c r="B449" s="182"/>
      <c r="D449" s="150" t="s">
        <v>182</v>
      </c>
      <c r="E449" s="183" t="s">
        <v>1</v>
      </c>
      <c r="F449" s="184" t="s">
        <v>2259</v>
      </c>
      <c r="H449" s="183" t="s">
        <v>1</v>
      </c>
      <c r="I449" s="185"/>
      <c r="L449" s="182"/>
      <c r="M449" s="186"/>
      <c r="T449" s="187"/>
      <c r="AT449" s="183" t="s">
        <v>182</v>
      </c>
      <c r="AU449" s="183" t="s">
        <v>98</v>
      </c>
      <c r="AV449" s="14" t="s">
        <v>92</v>
      </c>
      <c r="AW449" s="14" t="s">
        <v>40</v>
      </c>
      <c r="AX449" s="14" t="s">
        <v>85</v>
      </c>
      <c r="AY449" s="183" t="s">
        <v>171</v>
      </c>
    </row>
    <row r="450" spans="2:65" s="12" customFormat="1">
      <c r="B450" s="154"/>
      <c r="D450" s="150" t="s">
        <v>182</v>
      </c>
      <c r="E450" s="155" t="s">
        <v>1</v>
      </c>
      <c r="F450" s="156" t="s">
        <v>1492</v>
      </c>
      <c r="H450" s="157">
        <v>6</v>
      </c>
      <c r="I450" s="158"/>
      <c r="L450" s="154"/>
      <c r="M450" s="159"/>
      <c r="T450" s="160"/>
      <c r="AT450" s="155" t="s">
        <v>182</v>
      </c>
      <c r="AU450" s="155" t="s">
        <v>98</v>
      </c>
      <c r="AV450" s="12" t="s">
        <v>98</v>
      </c>
      <c r="AW450" s="12" t="s">
        <v>40</v>
      </c>
      <c r="AX450" s="12" t="s">
        <v>85</v>
      </c>
      <c r="AY450" s="155" t="s">
        <v>171</v>
      </c>
    </row>
    <row r="451" spans="2:65" s="13" customFormat="1">
      <c r="B451" s="172"/>
      <c r="D451" s="150" t="s">
        <v>182</v>
      </c>
      <c r="E451" s="173" t="s">
        <v>1</v>
      </c>
      <c r="F451" s="174" t="s">
        <v>546</v>
      </c>
      <c r="H451" s="175">
        <v>6</v>
      </c>
      <c r="I451" s="176"/>
      <c r="L451" s="172"/>
      <c r="M451" s="177"/>
      <c r="T451" s="178"/>
      <c r="AT451" s="173" t="s">
        <v>182</v>
      </c>
      <c r="AU451" s="173" t="s">
        <v>98</v>
      </c>
      <c r="AV451" s="13" t="s">
        <v>178</v>
      </c>
      <c r="AW451" s="13" t="s">
        <v>40</v>
      </c>
      <c r="AX451" s="13" t="s">
        <v>92</v>
      </c>
      <c r="AY451" s="173" t="s">
        <v>171</v>
      </c>
    </row>
    <row r="452" spans="2:65" s="1" customFormat="1" ht="21.75" customHeight="1">
      <c r="B452" s="33"/>
      <c r="C452" s="137" t="s">
        <v>493</v>
      </c>
      <c r="D452" s="137" t="s">
        <v>173</v>
      </c>
      <c r="E452" s="138" t="s">
        <v>2266</v>
      </c>
      <c r="F452" s="139" t="s">
        <v>2267</v>
      </c>
      <c r="G452" s="140" t="s">
        <v>382</v>
      </c>
      <c r="H452" s="141">
        <v>2</v>
      </c>
      <c r="I452" s="142"/>
      <c r="J452" s="143">
        <f>ROUND(I452*H452,2)</f>
        <v>0</v>
      </c>
      <c r="K452" s="139" t="s">
        <v>177</v>
      </c>
      <c r="L452" s="33"/>
      <c r="M452" s="144" t="s">
        <v>1</v>
      </c>
      <c r="N452" s="145" t="s">
        <v>50</v>
      </c>
      <c r="P452" s="146">
        <f>O452*H452</f>
        <v>0</v>
      </c>
      <c r="Q452" s="146">
        <v>1.6199999999999999E-3</v>
      </c>
      <c r="R452" s="146">
        <f>Q452*H452</f>
        <v>3.2399999999999998E-3</v>
      </c>
      <c r="S452" s="146">
        <v>0</v>
      </c>
      <c r="T452" s="147">
        <f>S452*H452</f>
        <v>0</v>
      </c>
      <c r="AR452" s="148" t="s">
        <v>178</v>
      </c>
      <c r="AT452" s="148" t="s">
        <v>173</v>
      </c>
      <c r="AU452" s="148" t="s">
        <v>98</v>
      </c>
      <c r="AY452" s="17" t="s">
        <v>171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7" t="s">
        <v>92</v>
      </c>
      <c r="BK452" s="149">
        <f>ROUND(I452*H452,2)</f>
        <v>0</v>
      </c>
      <c r="BL452" s="17" t="s">
        <v>178</v>
      </c>
      <c r="BM452" s="148" t="s">
        <v>2268</v>
      </c>
    </row>
    <row r="453" spans="2:65" s="1" customFormat="1" ht="28.8">
      <c r="B453" s="33"/>
      <c r="D453" s="150" t="s">
        <v>180</v>
      </c>
      <c r="F453" s="151" t="s">
        <v>2269</v>
      </c>
      <c r="I453" s="152"/>
      <c r="L453" s="33"/>
      <c r="M453" s="153"/>
      <c r="T453" s="57"/>
      <c r="AT453" s="17" t="s">
        <v>180</v>
      </c>
      <c r="AU453" s="17" t="s">
        <v>98</v>
      </c>
    </row>
    <row r="454" spans="2:65" s="14" customFormat="1">
      <c r="B454" s="182"/>
      <c r="D454" s="150" t="s">
        <v>182</v>
      </c>
      <c r="E454" s="183" t="s">
        <v>1</v>
      </c>
      <c r="F454" s="184" t="s">
        <v>2259</v>
      </c>
      <c r="H454" s="183" t="s">
        <v>1</v>
      </c>
      <c r="I454" s="185"/>
      <c r="L454" s="182"/>
      <c r="M454" s="186"/>
      <c r="T454" s="187"/>
      <c r="AT454" s="183" t="s">
        <v>182</v>
      </c>
      <c r="AU454" s="183" t="s">
        <v>98</v>
      </c>
      <c r="AV454" s="14" t="s">
        <v>92</v>
      </c>
      <c r="AW454" s="14" t="s">
        <v>40</v>
      </c>
      <c r="AX454" s="14" t="s">
        <v>85</v>
      </c>
      <c r="AY454" s="183" t="s">
        <v>171</v>
      </c>
    </row>
    <row r="455" spans="2:65" s="12" customFormat="1">
      <c r="B455" s="154"/>
      <c r="D455" s="150" t="s">
        <v>182</v>
      </c>
      <c r="E455" s="155" t="s">
        <v>1</v>
      </c>
      <c r="F455" s="156" t="s">
        <v>1330</v>
      </c>
      <c r="H455" s="157">
        <v>2</v>
      </c>
      <c r="I455" s="158"/>
      <c r="L455" s="154"/>
      <c r="M455" s="159"/>
      <c r="T455" s="160"/>
      <c r="AT455" s="155" t="s">
        <v>182</v>
      </c>
      <c r="AU455" s="155" t="s">
        <v>98</v>
      </c>
      <c r="AV455" s="12" t="s">
        <v>98</v>
      </c>
      <c r="AW455" s="12" t="s">
        <v>40</v>
      </c>
      <c r="AX455" s="12" t="s">
        <v>85</v>
      </c>
      <c r="AY455" s="155" t="s">
        <v>171</v>
      </c>
    </row>
    <row r="456" spans="2:65" s="13" customFormat="1">
      <c r="B456" s="172"/>
      <c r="D456" s="150" t="s">
        <v>182</v>
      </c>
      <c r="E456" s="173" t="s">
        <v>1</v>
      </c>
      <c r="F456" s="174" t="s">
        <v>546</v>
      </c>
      <c r="H456" s="175">
        <v>2</v>
      </c>
      <c r="I456" s="176"/>
      <c r="L456" s="172"/>
      <c r="M456" s="177"/>
      <c r="T456" s="178"/>
      <c r="AT456" s="173" t="s">
        <v>182</v>
      </c>
      <c r="AU456" s="173" t="s">
        <v>98</v>
      </c>
      <c r="AV456" s="13" t="s">
        <v>178</v>
      </c>
      <c r="AW456" s="13" t="s">
        <v>40</v>
      </c>
      <c r="AX456" s="13" t="s">
        <v>92</v>
      </c>
      <c r="AY456" s="173" t="s">
        <v>171</v>
      </c>
    </row>
    <row r="457" spans="2:65" s="1" customFormat="1" ht="16.5" customHeight="1">
      <c r="B457" s="33"/>
      <c r="C457" s="162" t="s">
        <v>499</v>
      </c>
      <c r="D457" s="162" t="s">
        <v>250</v>
      </c>
      <c r="E457" s="163" t="s">
        <v>2270</v>
      </c>
      <c r="F457" s="164" t="s">
        <v>2271</v>
      </c>
      <c r="G457" s="165" t="s">
        <v>382</v>
      </c>
      <c r="H457" s="166">
        <v>2</v>
      </c>
      <c r="I457" s="167"/>
      <c r="J457" s="168">
        <f>ROUND(I457*H457,2)</f>
        <v>0</v>
      </c>
      <c r="K457" s="164" t="s">
        <v>1</v>
      </c>
      <c r="L457" s="169"/>
      <c r="M457" s="170" t="s">
        <v>1</v>
      </c>
      <c r="N457" s="171" t="s">
        <v>50</v>
      </c>
      <c r="P457" s="146">
        <f>O457*H457</f>
        <v>0</v>
      </c>
      <c r="Q457" s="146">
        <v>1.46E-2</v>
      </c>
      <c r="R457" s="146">
        <f>Q457*H457</f>
        <v>2.92E-2</v>
      </c>
      <c r="S457" s="146">
        <v>0</v>
      </c>
      <c r="T457" s="147">
        <f>S457*H457</f>
        <v>0</v>
      </c>
      <c r="AR457" s="148" t="s">
        <v>219</v>
      </c>
      <c r="AT457" s="148" t="s">
        <v>250</v>
      </c>
      <c r="AU457" s="148" t="s">
        <v>98</v>
      </c>
      <c r="AY457" s="17" t="s">
        <v>171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7" t="s">
        <v>92</v>
      </c>
      <c r="BK457" s="149">
        <f>ROUND(I457*H457,2)</f>
        <v>0</v>
      </c>
      <c r="BL457" s="17" t="s">
        <v>178</v>
      </c>
      <c r="BM457" s="148" t="s">
        <v>2272</v>
      </c>
    </row>
    <row r="458" spans="2:65" s="1" customFormat="1">
      <c r="B458" s="33"/>
      <c r="D458" s="150" t="s">
        <v>180</v>
      </c>
      <c r="F458" s="151" t="s">
        <v>2271</v>
      </c>
      <c r="I458" s="152"/>
      <c r="L458" s="33"/>
      <c r="M458" s="153"/>
      <c r="T458" s="57"/>
      <c r="AT458" s="17" t="s">
        <v>180</v>
      </c>
      <c r="AU458" s="17" t="s">
        <v>98</v>
      </c>
    </row>
    <row r="459" spans="2:65" s="14" customFormat="1">
      <c r="B459" s="182"/>
      <c r="D459" s="150" t="s">
        <v>182</v>
      </c>
      <c r="E459" s="183" t="s">
        <v>1</v>
      </c>
      <c r="F459" s="184" t="s">
        <v>2259</v>
      </c>
      <c r="H459" s="183" t="s">
        <v>1</v>
      </c>
      <c r="I459" s="185"/>
      <c r="L459" s="182"/>
      <c r="M459" s="186"/>
      <c r="T459" s="187"/>
      <c r="AT459" s="183" t="s">
        <v>182</v>
      </c>
      <c r="AU459" s="183" t="s">
        <v>98</v>
      </c>
      <c r="AV459" s="14" t="s">
        <v>92</v>
      </c>
      <c r="AW459" s="14" t="s">
        <v>40</v>
      </c>
      <c r="AX459" s="14" t="s">
        <v>85</v>
      </c>
      <c r="AY459" s="183" t="s">
        <v>171</v>
      </c>
    </row>
    <row r="460" spans="2:65" s="12" customFormat="1">
      <c r="B460" s="154"/>
      <c r="D460" s="150" t="s">
        <v>182</v>
      </c>
      <c r="E460" s="155" t="s">
        <v>1</v>
      </c>
      <c r="F460" s="156" t="s">
        <v>1330</v>
      </c>
      <c r="H460" s="157">
        <v>2</v>
      </c>
      <c r="I460" s="158"/>
      <c r="L460" s="154"/>
      <c r="M460" s="159"/>
      <c r="T460" s="160"/>
      <c r="AT460" s="155" t="s">
        <v>182</v>
      </c>
      <c r="AU460" s="155" t="s">
        <v>98</v>
      </c>
      <c r="AV460" s="12" t="s">
        <v>98</v>
      </c>
      <c r="AW460" s="12" t="s">
        <v>40</v>
      </c>
      <c r="AX460" s="12" t="s">
        <v>85</v>
      </c>
      <c r="AY460" s="155" t="s">
        <v>171</v>
      </c>
    </row>
    <row r="461" spans="2:65" s="13" customFormat="1">
      <c r="B461" s="172"/>
      <c r="D461" s="150" t="s">
        <v>182</v>
      </c>
      <c r="E461" s="173" t="s">
        <v>1</v>
      </c>
      <c r="F461" s="174" t="s">
        <v>546</v>
      </c>
      <c r="H461" s="175">
        <v>2</v>
      </c>
      <c r="I461" s="176"/>
      <c r="L461" s="172"/>
      <c r="M461" s="177"/>
      <c r="T461" s="178"/>
      <c r="AT461" s="173" t="s">
        <v>182</v>
      </c>
      <c r="AU461" s="173" t="s">
        <v>98</v>
      </c>
      <c r="AV461" s="13" t="s">
        <v>178</v>
      </c>
      <c r="AW461" s="13" t="s">
        <v>40</v>
      </c>
      <c r="AX461" s="13" t="s">
        <v>92</v>
      </c>
      <c r="AY461" s="173" t="s">
        <v>171</v>
      </c>
    </row>
    <row r="462" spans="2:65" s="1" customFormat="1" ht="24.15" customHeight="1">
      <c r="B462" s="33"/>
      <c r="C462" s="162" t="s">
        <v>505</v>
      </c>
      <c r="D462" s="162" t="s">
        <v>250</v>
      </c>
      <c r="E462" s="163" t="s">
        <v>2273</v>
      </c>
      <c r="F462" s="164" t="s">
        <v>2274</v>
      </c>
      <c r="G462" s="165" t="s">
        <v>382</v>
      </c>
      <c r="H462" s="166">
        <v>2</v>
      </c>
      <c r="I462" s="167"/>
      <c r="J462" s="168">
        <f>ROUND(I462*H462,2)</f>
        <v>0</v>
      </c>
      <c r="K462" s="164" t="s">
        <v>1</v>
      </c>
      <c r="L462" s="169"/>
      <c r="M462" s="170" t="s">
        <v>1</v>
      </c>
      <c r="N462" s="171" t="s">
        <v>50</v>
      </c>
      <c r="P462" s="146">
        <f>O462*H462</f>
        <v>0</v>
      </c>
      <c r="Q462" s="146">
        <v>6.7499999999999999E-3</v>
      </c>
      <c r="R462" s="146">
        <f>Q462*H462</f>
        <v>1.35E-2</v>
      </c>
      <c r="S462" s="146">
        <v>0</v>
      </c>
      <c r="T462" s="147">
        <f>S462*H462</f>
        <v>0</v>
      </c>
      <c r="AR462" s="148" t="s">
        <v>219</v>
      </c>
      <c r="AT462" s="148" t="s">
        <v>250</v>
      </c>
      <c r="AU462" s="148" t="s">
        <v>98</v>
      </c>
      <c r="AY462" s="17" t="s">
        <v>171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92</v>
      </c>
      <c r="BK462" s="149">
        <f>ROUND(I462*H462,2)</f>
        <v>0</v>
      </c>
      <c r="BL462" s="17" t="s">
        <v>178</v>
      </c>
      <c r="BM462" s="148" t="s">
        <v>2275</v>
      </c>
    </row>
    <row r="463" spans="2:65" s="1" customFormat="1" ht="19.2">
      <c r="B463" s="33"/>
      <c r="D463" s="150" t="s">
        <v>180</v>
      </c>
      <c r="F463" s="151" t="s">
        <v>2274</v>
      </c>
      <c r="I463" s="152"/>
      <c r="L463" s="33"/>
      <c r="M463" s="153"/>
      <c r="T463" s="57"/>
      <c r="AT463" s="17" t="s">
        <v>180</v>
      </c>
      <c r="AU463" s="17" t="s">
        <v>98</v>
      </c>
    </row>
    <row r="464" spans="2:65" s="14" customFormat="1">
      <c r="B464" s="182"/>
      <c r="D464" s="150" t="s">
        <v>182</v>
      </c>
      <c r="E464" s="183" t="s">
        <v>1</v>
      </c>
      <c r="F464" s="184" t="s">
        <v>2259</v>
      </c>
      <c r="H464" s="183" t="s">
        <v>1</v>
      </c>
      <c r="I464" s="185"/>
      <c r="L464" s="182"/>
      <c r="M464" s="186"/>
      <c r="T464" s="187"/>
      <c r="AT464" s="183" t="s">
        <v>182</v>
      </c>
      <c r="AU464" s="183" t="s">
        <v>98</v>
      </c>
      <c r="AV464" s="14" t="s">
        <v>92</v>
      </c>
      <c r="AW464" s="14" t="s">
        <v>40</v>
      </c>
      <c r="AX464" s="14" t="s">
        <v>85</v>
      </c>
      <c r="AY464" s="183" t="s">
        <v>171</v>
      </c>
    </row>
    <row r="465" spans="2:65" s="12" customFormat="1">
      <c r="B465" s="154"/>
      <c r="D465" s="150" t="s">
        <v>182</v>
      </c>
      <c r="E465" s="155" t="s">
        <v>1</v>
      </c>
      <c r="F465" s="156" t="s">
        <v>1330</v>
      </c>
      <c r="H465" s="157">
        <v>2</v>
      </c>
      <c r="I465" s="158"/>
      <c r="L465" s="154"/>
      <c r="M465" s="159"/>
      <c r="T465" s="160"/>
      <c r="AT465" s="155" t="s">
        <v>182</v>
      </c>
      <c r="AU465" s="155" t="s">
        <v>98</v>
      </c>
      <c r="AV465" s="12" t="s">
        <v>98</v>
      </c>
      <c r="AW465" s="12" t="s">
        <v>40</v>
      </c>
      <c r="AX465" s="12" t="s">
        <v>85</v>
      </c>
      <c r="AY465" s="155" t="s">
        <v>171</v>
      </c>
    </row>
    <row r="466" spans="2:65" s="13" customFormat="1">
      <c r="B466" s="172"/>
      <c r="D466" s="150" t="s">
        <v>182</v>
      </c>
      <c r="E466" s="173" t="s">
        <v>1</v>
      </c>
      <c r="F466" s="174" t="s">
        <v>546</v>
      </c>
      <c r="H466" s="175">
        <v>2</v>
      </c>
      <c r="I466" s="176"/>
      <c r="L466" s="172"/>
      <c r="M466" s="177"/>
      <c r="T466" s="178"/>
      <c r="AT466" s="173" t="s">
        <v>182</v>
      </c>
      <c r="AU466" s="173" t="s">
        <v>98</v>
      </c>
      <c r="AV466" s="13" t="s">
        <v>178</v>
      </c>
      <c r="AW466" s="13" t="s">
        <v>40</v>
      </c>
      <c r="AX466" s="13" t="s">
        <v>92</v>
      </c>
      <c r="AY466" s="173" t="s">
        <v>171</v>
      </c>
    </row>
    <row r="467" spans="2:65" s="1" customFormat="1" ht="24.15" customHeight="1">
      <c r="B467" s="33"/>
      <c r="C467" s="137" t="s">
        <v>510</v>
      </c>
      <c r="D467" s="137" t="s">
        <v>173</v>
      </c>
      <c r="E467" s="138" t="s">
        <v>2276</v>
      </c>
      <c r="F467" s="139" t="s">
        <v>2277</v>
      </c>
      <c r="G467" s="140" t="s">
        <v>382</v>
      </c>
      <c r="H467" s="141">
        <v>6</v>
      </c>
      <c r="I467" s="142"/>
      <c r="J467" s="143">
        <f>ROUND(I467*H467,2)</f>
        <v>0</v>
      </c>
      <c r="K467" s="139" t="s">
        <v>177</v>
      </c>
      <c r="L467" s="33"/>
      <c r="M467" s="144" t="s">
        <v>1</v>
      </c>
      <c r="N467" s="145" t="s">
        <v>50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178</v>
      </c>
      <c r="AT467" s="148" t="s">
        <v>173</v>
      </c>
      <c r="AU467" s="148" t="s">
        <v>98</v>
      </c>
      <c r="AY467" s="17" t="s">
        <v>171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92</v>
      </c>
      <c r="BK467" s="149">
        <f>ROUND(I467*H467,2)</f>
        <v>0</v>
      </c>
      <c r="BL467" s="17" t="s">
        <v>178</v>
      </c>
      <c r="BM467" s="148" t="s">
        <v>2278</v>
      </c>
    </row>
    <row r="468" spans="2:65" s="1" customFormat="1" ht="28.8">
      <c r="B468" s="33"/>
      <c r="D468" s="150" t="s">
        <v>180</v>
      </c>
      <c r="F468" s="151" t="s">
        <v>2279</v>
      </c>
      <c r="I468" s="152"/>
      <c r="L468" s="33"/>
      <c r="M468" s="153"/>
      <c r="T468" s="57"/>
      <c r="AT468" s="17" t="s">
        <v>180</v>
      </c>
      <c r="AU468" s="17" t="s">
        <v>98</v>
      </c>
    </row>
    <row r="469" spans="2:65" s="14" customFormat="1">
      <c r="B469" s="182"/>
      <c r="D469" s="150" t="s">
        <v>182</v>
      </c>
      <c r="E469" s="183" t="s">
        <v>1</v>
      </c>
      <c r="F469" s="184" t="s">
        <v>2259</v>
      </c>
      <c r="H469" s="183" t="s">
        <v>1</v>
      </c>
      <c r="I469" s="185"/>
      <c r="L469" s="182"/>
      <c r="M469" s="186"/>
      <c r="T469" s="187"/>
      <c r="AT469" s="183" t="s">
        <v>182</v>
      </c>
      <c r="AU469" s="183" t="s">
        <v>98</v>
      </c>
      <c r="AV469" s="14" t="s">
        <v>92</v>
      </c>
      <c r="AW469" s="14" t="s">
        <v>40</v>
      </c>
      <c r="AX469" s="14" t="s">
        <v>85</v>
      </c>
      <c r="AY469" s="183" t="s">
        <v>171</v>
      </c>
    </row>
    <row r="470" spans="2:65" s="12" customFormat="1">
      <c r="B470" s="154"/>
      <c r="D470" s="150" t="s">
        <v>182</v>
      </c>
      <c r="E470" s="155" t="s">
        <v>1</v>
      </c>
      <c r="F470" s="156" t="s">
        <v>1492</v>
      </c>
      <c r="H470" s="157">
        <v>6</v>
      </c>
      <c r="I470" s="158"/>
      <c r="L470" s="154"/>
      <c r="M470" s="159"/>
      <c r="T470" s="160"/>
      <c r="AT470" s="155" t="s">
        <v>182</v>
      </c>
      <c r="AU470" s="155" t="s">
        <v>98</v>
      </c>
      <c r="AV470" s="12" t="s">
        <v>98</v>
      </c>
      <c r="AW470" s="12" t="s">
        <v>40</v>
      </c>
      <c r="AX470" s="12" t="s">
        <v>85</v>
      </c>
      <c r="AY470" s="155" t="s">
        <v>171</v>
      </c>
    </row>
    <row r="471" spans="2:65" s="13" customFormat="1">
      <c r="B471" s="172"/>
      <c r="D471" s="150" t="s">
        <v>182</v>
      </c>
      <c r="E471" s="173" t="s">
        <v>1</v>
      </c>
      <c r="F471" s="174" t="s">
        <v>546</v>
      </c>
      <c r="H471" s="175">
        <v>6</v>
      </c>
      <c r="I471" s="176"/>
      <c r="L471" s="172"/>
      <c r="M471" s="177"/>
      <c r="T471" s="178"/>
      <c r="AT471" s="173" t="s">
        <v>182</v>
      </c>
      <c r="AU471" s="173" t="s">
        <v>98</v>
      </c>
      <c r="AV471" s="13" t="s">
        <v>178</v>
      </c>
      <c r="AW471" s="13" t="s">
        <v>40</v>
      </c>
      <c r="AX471" s="13" t="s">
        <v>92</v>
      </c>
      <c r="AY471" s="173" t="s">
        <v>171</v>
      </c>
    </row>
    <row r="472" spans="2:65" s="1" customFormat="1" ht="16.5" customHeight="1">
      <c r="B472" s="33"/>
      <c r="C472" s="162" t="s">
        <v>516</v>
      </c>
      <c r="D472" s="162" t="s">
        <v>250</v>
      </c>
      <c r="E472" s="163" t="s">
        <v>2280</v>
      </c>
      <c r="F472" s="164" t="s">
        <v>2281</v>
      </c>
      <c r="G472" s="165" t="s">
        <v>382</v>
      </c>
      <c r="H472" s="166">
        <v>6</v>
      </c>
      <c r="I472" s="167"/>
      <c r="J472" s="168">
        <f>ROUND(I472*H472,2)</f>
        <v>0</v>
      </c>
      <c r="K472" s="164" t="s">
        <v>1</v>
      </c>
      <c r="L472" s="169"/>
      <c r="M472" s="170" t="s">
        <v>1</v>
      </c>
      <c r="N472" s="171" t="s">
        <v>50</v>
      </c>
      <c r="P472" s="146">
        <f>O472*H472</f>
        <v>0</v>
      </c>
      <c r="Q472" s="146">
        <v>2.7000000000000001E-3</v>
      </c>
      <c r="R472" s="146">
        <f>Q472*H472</f>
        <v>1.6199999999999999E-2</v>
      </c>
      <c r="S472" s="146">
        <v>0</v>
      </c>
      <c r="T472" s="147">
        <f>S472*H472</f>
        <v>0</v>
      </c>
      <c r="AR472" s="148" t="s">
        <v>219</v>
      </c>
      <c r="AT472" s="148" t="s">
        <v>250</v>
      </c>
      <c r="AU472" s="148" t="s">
        <v>98</v>
      </c>
      <c r="AY472" s="17" t="s">
        <v>171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7" t="s">
        <v>92</v>
      </c>
      <c r="BK472" s="149">
        <f>ROUND(I472*H472,2)</f>
        <v>0</v>
      </c>
      <c r="BL472" s="17" t="s">
        <v>178</v>
      </c>
      <c r="BM472" s="148" t="s">
        <v>2282</v>
      </c>
    </row>
    <row r="473" spans="2:65" s="1" customFormat="1">
      <c r="B473" s="33"/>
      <c r="D473" s="150" t="s">
        <v>180</v>
      </c>
      <c r="F473" s="151" t="s">
        <v>2281</v>
      </c>
      <c r="I473" s="152"/>
      <c r="L473" s="33"/>
      <c r="M473" s="153"/>
      <c r="T473" s="57"/>
      <c r="AT473" s="17" t="s">
        <v>180</v>
      </c>
      <c r="AU473" s="17" t="s">
        <v>98</v>
      </c>
    </row>
    <row r="474" spans="2:65" s="14" customFormat="1">
      <c r="B474" s="182"/>
      <c r="D474" s="150" t="s">
        <v>182</v>
      </c>
      <c r="E474" s="183" t="s">
        <v>1</v>
      </c>
      <c r="F474" s="184" t="s">
        <v>2259</v>
      </c>
      <c r="H474" s="183" t="s">
        <v>1</v>
      </c>
      <c r="I474" s="185"/>
      <c r="L474" s="182"/>
      <c r="M474" s="186"/>
      <c r="T474" s="187"/>
      <c r="AT474" s="183" t="s">
        <v>182</v>
      </c>
      <c r="AU474" s="183" t="s">
        <v>98</v>
      </c>
      <c r="AV474" s="14" t="s">
        <v>92</v>
      </c>
      <c r="AW474" s="14" t="s">
        <v>40</v>
      </c>
      <c r="AX474" s="14" t="s">
        <v>85</v>
      </c>
      <c r="AY474" s="183" t="s">
        <v>171</v>
      </c>
    </row>
    <row r="475" spans="2:65" s="12" customFormat="1">
      <c r="B475" s="154"/>
      <c r="D475" s="150" t="s">
        <v>182</v>
      </c>
      <c r="E475" s="155" t="s">
        <v>1</v>
      </c>
      <c r="F475" s="156" t="s">
        <v>1492</v>
      </c>
      <c r="H475" s="157">
        <v>6</v>
      </c>
      <c r="I475" s="158"/>
      <c r="L475" s="154"/>
      <c r="M475" s="159"/>
      <c r="T475" s="160"/>
      <c r="AT475" s="155" t="s">
        <v>182</v>
      </c>
      <c r="AU475" s="155" t="s">
        <v>98</v>
      </c>
      <c r="AV475" s="12" t="s">
        <v>98</v>
      </c>
      <c r="AW475" s="12" t="s">
        <v>40</v>
      </c>
      <c r="AX475" s="12" t="s">
        <v>85</v>
      </c>
      <c r="AY475" s="155" t="s">
        <v>171</v>
      </c>
    </row>
    <row r="476" spans="2:65" s="13" customFormat="1">
      <c r="B476" s="172"/>
      <c r="D476" s="150" t="s">
        <v>182</v>
      </c>
      <c r="E476" s="173" t="s">
        <v>1</v>
      </c>
      <c r="F476" s="174" t="s">
        <v>546</v>
      </c>
      <c r="H476" s="175">
        <v>6</v>
      </c>
      <c r="I476" s="176"/>
      <c r="L476" s="172"/>
      <c r="M476" s="177"/>
      <c r="T476" s="178"/>
      <c r="AT476" s="173" t="s">
        <v>182</v>
      </c>
      <c r="AU476" s="173" t="s">
        <v>98</v>
      </c>
      <c r="AV476" s="13" t="s">
        <v>178</v>
      </c>
      <c r="AW476" s="13" t="s">
        <v>40</v>
      </c>
      <c r="AX476" s="13" t="s">
        <v>92</v>
      </c>
      <c r="AY476" s="173" t="s">
        <v>171</v>
      </c>
    </row>
    <row r="477" spans="2:65" s="1" customFormat="1" ht="21.75" customHeight="1">
      <c r="B477" s="33"/>
      <c r="C477" s="137" t="s">
        <v>521</v>
      </c>
      <c r="D477" s="137" t="s">
        <v>173</v>
      </c>
      <c r="E477" s="138" t="s">
        <v>2283</v>
      </c>
      <c r="F477" s="139" t="s">
        <v>2284</v>
      </c>
      <c r="G477" s="140" t="s">
        <v>197</v>
      </c>
      <c r="H477" s="141">
        <v>172</v>
      </c>
      <c r="I477" s="142"/>
      <c r="J477" s="143">
        <f>ROUND(I477*H477,2)</f>
        <v>0</v>
      </c>
      <c r="K477" s="139" t="s">
        <v>177</v>
      </c>
      <c r="L477" s="33"/>
      <c r="M477" s="144" t="s">
        <v>1</v>
      </c>
      <c r="N477" s="145" t="s">
        <v>50</v>
      </c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AR477" s="148" t="s">
        <v>178</v>
      </c>
      <c r="AT477" s="148" t="s">
        <v>173</v>
      </c>
      <c r="AU477" s="148" t="s">
        <v>98</v>
      </c>
      <c r="AY477" s="17" t="s">
        <v>171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7" t="s">
        <v>92</v>
      </c>
      <c r="BK477" s="149">
        <f>ROUND(I477*H477,2)</f>
        <v>0</v>
      </c>
      <c r="BL477" s="17" t="s">
        <v>178</v>
      </c>
      <c r="BM477" s="148" t="s">
        <v>2285</v>
      </c>
    </row>
    <row r="478" spans="2:65" s="1" customFormat="1">
      <c r="B478" s="33"/>
      <c r="D478" s="150" t="s">
        <v>180</v>
      </c>
      <c r="F478" s="151" t="s">
        <v>2284</v>
      </c>
      <c r="I478" s="152"/>
      <c r="L478" s="33"/>
      <c r="M478" s="153"/>
      <c r="T478" s="57"/>
      <c r="AT478" s="17" t="s">
        <v>180</v>
      </c>
      <c r="AU478" s="17" t="s">
        <v>98</v>
      </c>
    </row>
    <row r="479" spans="2:65" s="14" customFormat="1">
      <c r="B479" s="182"/>
      <c r="D479" s="150" t="s">
        <v>182</v>
      </c>
      <c r="E479" s="183" t="s">
        <v>1</v>
      </c>
      <c r="F479" s="184" t="s">
        <v>2286</v>
      </c>
      <c r="H479" s="183" t="s">
        <v>1</v>
      </c>
      <c r="I479" s="185"/>
      <c r="L479" s="182"/>
      <c r="M479" s="186"/>
      <c r="T479" s="187"/>
      <c r="AT479" s="183" t="s">
        <v>182</v>
      </c>
      <c r="AU479" s="183" t="s">
        <v>98</v>
      </c>
      <c r="AV479" s="14" t="s">
        <v>92</v>
      </c>
      <c r="AW479" s="14" t="s">
        <v>40</v>
      </c>
      <c r="AX479" s="14" t="s">
        <v>85</v>
      </c>
      <c r="AY479" s="183" t="s">
        <v>171</v>
      </c>
    </row>
    <row r="480" spans="2:65" s="12" customFormat="1">
      <c r="B480" s="154"/>
      <c r="D480" s="150" t="s">
        <v>182</v>
      </c>
      <c r="E480" s="155" t="s">
        <v>1</v>
      </c>
      <c r="F480" s="156" t="s">
        <v>2287</v>
      </c>
      <c r="H480" s="157">
        <v>172</v>
      </c>
      <c r="I480" s="158"/>
      <c r="L480" s="154"/>
      <c r="M480" s="159"/>
      <c r="T480" s="160"/>
      <c r="AT480" s="155" t="s">
        <v>182</v>
      </c>
      <c r="AU480" s="155" t="s">
        <v>98</v>
      </c>
      <c r="AV480" s="12" t="s">
        <v>98</v>
      </c>
      <c r="AW480" s="12" t="s">
        <v>40</v>
      </c>
      <c r="AX480" s="12" t="s">
        <v>85</v>
      </c>
      <c r="AY480" s="155" t="s">
        <v>171</v>
      </c>
    </row>
    <row r="481" spans="2:65" s="13" customFormat="1">
      <c r="B481" s="172"/>
      <c r="D481" s="150" t="s">
        <v>182</v>
      </c>
      <c r="E481" s="173" t="s">
        <v>1</v>
      </c>
      <c r="F481" s="174" t="s">
        <v>546</v>
      </c>
      <c r="H481" s="175">
        <v>172</v>
      </c>
      <c r="I481" s="176"/>
      <c r="L481" s="172"/>
      <c r="M481" s="177"/>
      <c r="T481" s="178"/>
      <c r="AT481" s="173" t="s">
        <v>182</v>
      </c>
      <c r="AU481" s="173" t="s">
        <v>98</v>
      </c>
      <c r="AV481" s="13" t="s">
        <v>178</v>
      </c>
      <c r="AW481" s="13" t="s">
        <v>40</v>
      </c>
      <c r="AX481" s="13" t="s">
        <v>92</v>
      </c>
      <c r="AY481" s="173" t="s">
        <v>171</v>
      </c>
    </row>
    <row r="482" spans="2:65" s="1" customFormat="1" ht="16.5" customHeight="1">
      <c r="B482" s="33"/>
      <c r="C482" s="137" t="s">
        <v>526</v>
      </c>
      <c r="D482" s="137" t="s">
        <v>173</v>
      </c>
      <c r="E482" s="138" t="s">
        <v>2288</v>
      </c>
      <c r="F482" s="139" t="s">
        <v>2289</v>
      </c>
      <c r="G482" s="140" t="s">
        <v>197</v>
      </c>
      <c r="H482" s="141">
        <v>268.25</v>
      </c>
      <c r="I482" s="142"/>
      <c r="J482" s="143">
        <f>ROUND(I482*H482,2)</f>
        <v>0</v>
      </c>
      <c r="K482" s="139" t="s">
        <v>177</v>
      </c>
      <c r="L482" s="33"/>
      <c r="M482" s="144" t="s">
        <v>1</v>
      </c>
      <c r="N482" s="145" t="s">
        <v>50</v>
      </c>
      <c r="P482" s="146">
        <f>O482*H482</f>
        <v>0</v>
      </c>
      <c r="Q482" s="146">
        <v>0</v>
      </c>
      <c r="R482" s="146">
        <f>Q482*H482</f>
        <v>0</v>
      </c>
      <c r="S482" s="146">
        <v>0</v>
      </c>
      <c r="T482" s="147">
        <f>S482*H482</f>
        <v>0</v>
      </c>
      <c r="AR482" s="148" t="s">
        <v>178</v>
      </c>
      <c r="AT482" s="148" t="s">
        <v>173</v>
      </c>
      <c r="AU482" s="148" t="s">
        <v>98</v>
      </c>
      <c r="AY482" s="17" t="s">
        <v>171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7" t="s">
        <v>92</v>
      </c>
      <c r="BK482" s="149">
        <f>ROUND(I482*H482,2)</f>
        <v>0</v>
      </c>
      <c r="BL482" s="17" t="s">
        <v>178</v>
      </c>
      <c r="BM482" s="148" t="s">
        <v>2290</v>
      </c>
    </row>
    <row r="483" spans="2:65" s="1" customFormat="1">
      <c r="B483" s="33"/>
      <c r="D483" s="150" t="s">
        <v>180</v>
      </c>
      <c r="F483" s="151" t="s">
        <v>2291</v>
      </c>
      <c r="I483" s="152"/>
      <c r="L483" s="33"/>
      <c r="M483" s="153"/>
      <c r="T483" s="57"/>
      <c r="AT483" s="17" t="s">
        <v>180</v>
      </c>
      <c r="AU483" s="17" t="s">
        <v>98</v>
      </c>
    </row>
    <row r="484" spans="2:65" s="14" customFormat="1">
      <c r="B484" s="182"/>
      <c r="D484" s="150" t="s">
        <v>182</v>
      </c>
      <c r="E484" s="183" t="s">
        <v>1</v>
      </c>
      <c r="F484" s="184" t="s">
        <v>733</v>
      </c>
      <c r="H484" s="183" t="s">
        <v>1</v>
      </c>
      <c r="I484" s="185"/>
      <c r="L484" s="182"/>
      <c r="M484" s="186"/>
      <c r="T484" s="187"/>
      <c r="AT484" s="183" t="s">
        <v>182</v>
      </c>
      <c r="AU484" s="183" t="s">
        <v>98</v>
      </c>
      <c r="AV484" s="14" t="s">
        <v>92</v>
      </c>
      <c r="AW484" s="14" t="s">
        <v>40</v>
      </c>
      <c r="AX484" s="14" t="s">
        <v>85</v>
      </c>
      <c r="AY484" s="183" t="s">
        <v>171</v>
      </c>
    </row>
    <row r="485" spans="2:65" s="12" customFormat="1">
      <c r="B485" s="154"/>
      <c r="D485" s="150" t="s">
        <v>182</v>
      </c>
      <c r="E485" s="155" t="s">
        <v>1</v>
      </c>
      <c r="F485" s="156" t="s">
        <v>2292</v>
      </c>
      <c r="H485" s="157">
        <v>268.25</v>
      </c>
      <c r="I485" s="158"/>
      <c r="L485" s="154"/>
      <c r="M485" s="159"/>
      <c r="T485" s="160"/>
      <c r="AT485" s="155" t="s">
        <v>182</v>
      </c>
      <c r="AU485" s="155" t="s">
        <v>98</v>
      </c>
      <c r="AV485" s="12" t="s">
        <v>98</v>
      </c>
      <c r="AW485" s="12" t="s">
        <v>40</v>
      </c>
      <c r="AX485" s="12" t="s">
        <v>85</v>
      </c>
      <c r="AY485" s="155" t="s">
        <v>171</v>
      </c>
    </row>
    <row r="486" spans="2:65" s="13" customFormat="1">
      <c r="B486" s="172"/>
      <c r="D486" s="150" t="s">
        <v>182</v>
      </c>
      <c r="E486" s="173" t="s">
        <v>1</v>
      </c>
      <c r="F486" s="174" t="s">
        <v>546</v>
      </c>
      <c r="H486" s="175">
        <v>268.25</v>
      </c>
      <c r="I486" s="176"/>
      <c r="L486" s="172"/>
      <c r="M486" s="177"/>
      <c r="T486" s="178"/>
      <c r="AT486" s="173" t="s">
        <v>182</v>
      </c>
      <c r="AU486" s="173" t="s">
        <v>98</v>
      </c>
      <c r="AV486" s="13" t="s">
        <v>178</v>
      </c>
      <c r="AW486" s="13" t="s">
        <v>40</v>
      </c>
      <c r="AX486" s="13" t="s">
        <v>92</v>
      </c>
      <c r="AY486" s="173" t="s">
        <v>171</v>
      </c>
    </row>
    <row r="487" spans="2:65" s="1" customFormat="1" ht="24.15" customHeight="1">
      <c r="B487" s="33"/>
      <c r="C487" s="137" t="s">
        <v>531</v>
      </c>
      <c r="D487" s="137" t="s">
        <v>173</v>
      </c>
      <c r="E487" s="138" t="s">
        <v>2293</v>
      </c>
      <c r="F487" s="139" t="s">
        <v>2294</v>
      </c>
      <c r="G487" s="140" t="s">
        <v>197</v>
      </c>
      <c r="H487" s="141">
        <v>96.25</v>
      </c>
      <c r="I487" s="142"/>
      <c r="J487" s="143">
        <f>ROUND(I487*H487,2)</f>
        <v>0</v>
      </c>
      <c r="K487" s="139" t="s">
        <v>177</v>
      </c>
      <c r="L487" s="33"/>
      <c r="M487" s="144" t="s">
        <v>1</v>
      </c>
      <c r="N487" s="145" t="s">
        <v>50</v>
      </c>
      <c r="P487" s="146">
        <f>O487*H487</f>
        <v>0</v>
      </c>
      <c r="Q487" s="146">
        <v>0</v>
      </c>
      <c r="R487" s="146">
        <f>Q487*H487</f>
        <v>0</v>
      </c>
      <c r="S487" s="146">
        <v>0</v>
      </c>
      <c r="T487" s="147">
        <f>S487*H487</f>
        <v>0</v>
      </c>
      <c r="AR487" s="148" t="s">
        <v>178</v>
      </c>
      <c r="AT487" s="148" t="s">
        <v>173</v>
      </c>
      <c r="AU487" s="148" t="s">
        <v>98</v>
      </c>
      <c r="AY487" s="17" t="s">
        <v>171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7" t="s">
        <v>92</v>
      </c>
      <c r="BK487" s="149">
        <f>ROUND(I487*H487,2)</f>
        <v>0</v>
      </c>
      <c r="BL487" s="17" t="s">
        <v>178</v>
      </c>
      <c r="BM487" s="148" t="s">
        <v>2295</v>
      </c>
    </row>
    <row r="488" spans="2:65" s="1" customFormat="1">
      <c r="B488" s="33"/>
      <c r="D488" s="150" t="s">
        <v>180</v>
      </c>
      <c r="F488" s="151" t="s">
        <v>2294</v>
      </c>
      <c r="I488" s="152"/>
      <c r="L488" s="33"/>
      <c r="M488" s="153"/>
      <c r="T488" s="57"/>
      <c r="AT488" s="17" t="s">
        <v>180</v>
      </c>
      <c r="AU488" s="17" t="s">
        <v>98</v>
      </c>
    </row>
    <row r="489" spans="2:65" s="14" customFormat="1">
      <c r="B489" s="182"/>
      <c r="D489" s="150" t="s">
        <v>182</v>
      </c>
      <c r="E489" s="183" t="s">
        <v>1</v>
      </c>
      <c r="F489" s="184" t="s">
        <v>733</v>
      </c>
      <c r="H489" s="183" t="s">
        <v>1</v>
      </c>
      <c r="I489" s="185"/>
      <c r="L489" s="182"/>
      <c r="M489" s="186"/>
      <c r="T489" s="187"/>
      <c r="AT489" s="183" t="s">
        <v>182</v>
      </c>
      <c r="AU489" s="183" t="s">
        <v>98</v>
      </c>
      <c r="AV489" s="14" t="s">
        <v>92</v>
      </c>
      <c r="AW489" s="14" t="s">
        <v>40</v>
      </c>
      <c r="AX489" s="14" t="s">
        <v>85</v>
      </c>
      <c r="AY489" s="183" t="s">
        <v>171</v>
      </c>
    </row>
    <row r="490" spans="2:65" s="12" customFormat="1">
      <c r="B490" s="154"/>
      <c r="D490" s="150" t="s">
        <v>182</v>
      </c>
      <c r="E490" s="155" t="s">
        <v>1</v>
      </c>
      <c r="F490" s="156" t="s">
        <v>2221</v>
      </c>
      <c r="H490" s="157">
        <v>96.25</v>
      </c>
      <c r="I490" s="158"/>
      <c r="L490" s="154"/>
      <c r="M490" s="159"/>
      <c r="T490" s="160"/>
      <c r="AT490" s="155" t="s">
        <v>182</v>
      </c>
      <c r="AU490" s="155" t="s">
        <v>98</v>
      </c>
      <c r="AV490" s="12" t="s">
        <v>98</v>
      </c>
      <c r="AW490" s="12" t="s">
        <v>40</v>
      </c>
      <c r="AX490" s="12" t="s">
        <v>85</v>
      </c>
      <c r="AY490" s="155" t="s">
        <v>171</v>
      </c>
    </row>
    <row r="491" spans="2:65" s="13" customFormat="1">
      <c r="B491" s="172"/>
      <c r="D491" s="150" t="s">
        <v>182</v>
      </c>
      <c r="E491" s="173" t="s">
        <v>1</v>
      </c>
      <c r="F491" s="174" t="s">
        <v>546</v>
      </c>
      <c r="H491" s="175">
        <v>96.25</v>
      </c>
      <c r="I491" s="176"/>
      <c r="L491" s="172"/>
      <c r="M491" s="177"/>
      <c r="T491" s="178"/>
      <c r="AT491" s="173" t="s">
        <v>182</v>
      </c>
      <c r="AU491" s="173" t="s">
        <v>98</v>
      </c>
      <c r="AV491" s="13" t="s">
        <v>178</v>
      </c>
      <c r="AW491" s="13" t="s">
        <v>40</v>
      </c>
      <c r="AX491" s="13" t="s">
        <v>92</v>
      </c>
      <c r="AY491" s="173" t="s">
        <v>171</v>
      </c>
    </row>
    <row r="492" spans="2:65" s="1" customFormat="1" ht="24.15" customHeight="1">
      <c r="B492" s="33"/>
      <c r="C492" s="137" t="s">
        <v>540</v>
      </c>
      <c r="D492" s="137" t="s">
        <v>173</v>
      </c>
      <c r="E492" s="138" t="s">
        <v>1660</v>
      </c>
      <c r="F492" s="139" t="s">
        <v>2296</v>
      </c>
      <c r="G492" s="140" t="s">
        <v>382</v>
      </c>
      <c r="H492" s="141">
        <v>1</v>
      </c>
      <c r="I492" s="142"/>
      <c r="J492" s="143">
        <f>ROUND(I492*H492,2)</f>
        <v>0</v>
      </c>
      <c r="K492" s="139" t="s">
        <v>177</v>
      </c>
      <c r="L492" s="33"/>
      <c r="M492" s="144" t="s">
        <v>1</v>
      </c>
      <c r="N492" s="145" t="s">
        <v>50</v>
      </c>
      <c r="P492" s="146">
        <f>O492*H492</f>
        <v>0</v>
      </c>
      <c r="Q492" s="146">
        <v>0.45937</v>
      </c>
      <c r="R492" s="146">
        <f>Q492*H492</f>
        <v>0.45937</v>
      </c>
      <c r="S492" s="146">
        <v>0</v>
      </c>
      <c r="T492" s="147">
        <f>S492*H492</f>
        <v>0</v>
      </c>
      <c r="AR492" s="148" t="s">
        <v>178</v>
      </c>
      <c r="AT492" s="148" t="s">
        <v>173</v>
      </c>
      <c r="AU492" s="148" t="s">
        <v>98</v>
      </c>
      <c r="AY492" s="17" t="s">
        <v>171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7" t="s">
        <v>92</v>
      </c>
      <c r="BK492" s="149">
        <f>ROUND(I492*H492,2)</f>
        <v>0</v>
      </c>
      <c r="BL492" s="17" t="s">
        <v>178</v>
      </c>
      <c r="BM492" s="148" t="s">
        <v>2297</v>
      </c>
    </row>
    <row r="493" spans="2:65" s="1" customFormat="1" ht="19.2">
      <c r="B493" s="33"/>
      <c r="D493" s="150" t="s">
        <v>180</v>
      </c>
      <c r="F493" s="151" t="s">
        <v>2298</v>
      </c>
      <c r="I493" s="152"/>
      <c r="L493" s="33"/>
      <c r="M493" s="153"/>
      <c r="T493" s="57"/>
      <c r="AT493" s="17" t="s">
        <v>180</v>
      </c>
      <c r="AU493" s="17" t="s">
        <v>98</v>
      </c>
    </row>
    <row r="494" spans="2:65" s="12" customFormat="1">
      <c r="B494" s="154"/>
      <c r="D494" s="150" t="s">
        <v>182</v>
      </c>
      <c r="E494" s="155" t="s">
        <v>1</v>
      </c>
      <c r="F494" s="156" t="s">
        <v>785</v>
      </c>
      <c r="H494" s="157">
        <v>1</v>
      </c>
      <c r="I494" s="158"/>
      <c r="L494" s="154"/>
      <c r="M494" s="159"/>
      <c r="T494" s="160"/>
      <c r="AT494" s="155" t="s">
        <v>182</v>
      </c>
      <c r="AU494" s="155" t="s">
        <v>98</v>
      </c>
      <c r="AV494" s="12" t="s">
        <v>98</v>
      </c>
      <c r="AW494" s="12" t="s">
        <v>40</v>
      </c>
      <c r="AX494" s="12" t="s">
        <v>85</v>
      </c>
      <c r="AY494" s="155" t="s">
        <v>171</v>
      </c>
    </row>
    <row r="495" spans="2:65" s="13" customFormat="1">
      <c r="B495" s="172"/>
      <c r="D495" s="150" t="s">
        <v>182</v>
      </c>
      <c r="E495" s="173" t="s">
        <v>1</v>
      </c>
      <c r="F495" s="174" t="s">
        <v>546</v>
      </c>
      <c r="H495" s="175">
        <v>1</v>
      </c>
      <c r="I495" s="176"/>
      <c r="L495" s="172"/>
      <c r="M495" s="177"/>
      <c r="T495" s="178"/>
      <c r="AT495" s="173" t="s">
        <v>182</v>
      </c>
      <c r="AU495" s="173" t="s">
        <v>98</v>
      </c>
      <c r="AV495" s="13" t="s">
        <v>178</v>
      </c>
      <c r="AW495" s="13" t="s">
        <v>40</v>
      </c>
      <c r="AX495" s="13" t="s">
        <v>92</v>
      </c>
      <c r="AY495" s="173" t="s">
        <v>171</v>
      </c>
    </row>
    <row r="496" spans="2:65" s="1" customFormat="1" ht="16.5" customHeight="1">
      <c r="B496" s="33"/>
      <c r="C496" s="137" t="s">
        <v>547</v>
      </c>
      <c r="D496" s="137" t="s">
        <v>173</v>
      </c>
      <c r="E496" s="138" t="s">
        <v>2299</v>
      </c>
      <c r="F496" s="139" t="s">
        <v>2300</v>
      </c>
      <c r="G496" s="140" t="s">
        <v>382</v>
      </c>
      <c r="H496" s="141">
        <v>8</v>
      </c>
      <c r="I496" s="142"/>
      <c r="J496" s="143">
        <f>ROUND(I496*H496,2)</f>
        <v>0</v>
      </c>
      <c r="K496" s="139" t="s">
        <v>177</v>
      </c>
      <c r="L496" s="33"/>
      <c r="M496" s="144" t="s">
        <v>1</v>
      </c>
      <c r="N496" s="145" t="s">
        <v>50</v>
      </c>
      <c r="P496" s="146">
        <f>O496*H496</f>
        <v>0</v>
      </c>
      <c r="Q496" s="146">
        <v>0.12303</v>
      </c>
      <c r="R496" s="146">
        <f>Q496*H496</f>
        <v>0.98424</v>
      </c>
      <c r="S496" s="146">
        <v>0</v>
      </c>
      <c r="T496" s="147">
        <f>S496*H496</f>
        <v>0</v>
      </c>
      <c r="AR496" s="148" t="s">
        <v>178</v>
      </c>
      <c r="AT496" s="148" t="s">
        <v>173</v>
      </c>
      <c r="AU496" s="148" t="s">
        <v>98</v>
      </c>
      <c r="AY496" s="17" t="s">
        <v>171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7" t="s">
        <v>92</v>
      </c>
      <c r="BK496" s="149">
        <f>ROUND(I496*H496,2)</f>
        <v>0</v>
      </c>
      <c r="BL496" s="17" t="s">
        <v>178</v>
      </c>
      <c r="BM496" s="148" t="s">
        <v>2301</v>
      </c>
    </row>
    <row r="497" spans="2:65" s="1" customFormat="1">
      <c r="B497" s="33"/>
      <c r="D497" s="150" t="s">
        <v>180</v>
      </c>
      <c r="F497" s="151" t="s">
        <v>2300</v>
      </c>
      <c r="I497" s="152"/>
      <c r="L497" s="33"/>
      <c r="M497" s="153"/>
      <c r="T497" s="57"/>
      <c r="AT497" s="17" t="s">
        <v>180</v>
      </c>
      <c r="AU497" s="17" t="s">
        <v>98</v>
      </c>
    </row>
    <row r="498" spans="2:65" s="14" customFormat="1">
      <c r="B498" s="182"/>
      <c r="D498" s="150" t="s">
        <v>182</v>
      </c>
      <c r="E498" s="183" t="s">
        <v>1</v>
      </c>
      <c r="F498" s="184" t="s">
        <v>2259</v>
      </c>
      <c r="H498" s="183" t="s">
        <v>1</v>
      </c>
      <c r="I498" s="185"/>
      <c r="L498" s="182"/>
      <c r="M498" s="186"/>
      <c r="T498" s="187"/>
      <c r="AT498" s="183" t="s">
        <v>182</v>
      </c>
      <c r="AU498" s="183" t="s">
        <v>98</v>
      </c>
      <c r="AV498" s="14" t="s">
        <v>92</v>
      </c>
      <c r="AW498" s="14" t="s">
        <v>40</v>
      </c>
      <c r="AX498" s="14" t="s">
        <v>85</v>
      </c>
      <c r="AY498" s="183" t="s">
        <v>171</v>
      </c>
    </row>
    <row r="499" spans="2:65" s="12" customFormat="1">
      <c r="B499" s="154"/>
      <c r="D499" s="150" t="s">
        <v>182</v>
      </c>
      <c r="E499" s="155" t="s">
        <v>1</v>
      </c>
      <c r="F499" s="156" t="s">
        <v>2302</v>
      </c>
      <c r="H499" s="157">
        <v>8</v>
      </c>
      <c r="I499" s="158"/>
      <c r="L499" s="154"/>
      <c r="M499" s="159"/>
      <c r="T499" s="160"/>
      <c r="AT499" s="155" t="s">
        <v>182</v>
      </c>
      <c r="AU499" s="155" t="s">
        <v>98</v>
      </c>
      <c r="AV499" s="12" t="s">
        <v>98</v>
      </c>
      <c r="AW499" s="12" t="s">
        <v>40</v>
      </c>
      <c r="AX499" s="12" t="s">
        <v>85</v>
      </c>
      <c r="AY499" s="155" t="s">
        <v>171</v>
      </c>
    </row>
    <row r="500" spans="2:65" s="13" customFormat="1">
      <c r="B500" s="172"/>
      <c r="D500" s="150" t="s">
        <v>182</v>
      </c>
      <c r="E500" s="173" t="s">
        <v>1</v>
      </c>
      <c r="F500" s="174" t="s">
        <v>546</v>
      </c>
      <c r="H500" s="175">
        <v>8</v>
      </c>
      <c r="I500" s="176"/>
      <c r="L500" s="172"/>
      <c r="M500" s="177"/>
      <c r="T500" s="178"/>
      <c r="AT500" s="173" t="s">
        <v>182</v>
      </c>
      <c r="AU500" s="173" t="s">
        <v>98</v>
      </c>
      <c r="AV500" s="13" t="s">
        <v>178</v>
      </c>
      <c r="AW500" s="13" t="s">
        <v>40</v>
      </c>
      <c r="AX500" s="13" t="s">
        <v>92</v>
      </c>
      <c r="AY500" s="173" t="s">
        <v>171</v>
      </c>
    </row>
    <row r="501" spans="2:65" s="1" customFormat="1" ht="16.5" customHeight="1">
      <c r="B501" s="33"/>
      <c r="C501" s="162" t="s">
        <v>553</v>
      </c>
      <c r="D501" s="162" t="s">
        <v>250</v>
      </c>
      <c r="E501" s="163" t="s">
        <v>2303</v>
      </c>
      <c r="F501" s="164" t="s">
        <v>2304</v>
      </c>
      <c r="G501" s="165" t="s">
        <v>382</v>
      </c>
      <c r="H501" s="166">
        <v>2</v>
      </c>
      <c r="I501" s="167"/>
      <c r="J501" s="168">
        <f>ROUND(I501*H501,2)</f>
        <v>0</v>
      </c>
      <c r="K501" s="164" t="s">
        <v>1</v>
      </c>
      <c r="L501" s="169"/>
      <c r="M501" s="170" t="s">
        <v>1</v>
      </c>
      <c r="N501" s="171" t="s">
        <v>50</v>
      </c>
      <c r="P501" s="146">
        <f>O501*H501</f>
        <v>0</v>
      </c>
      <c r="Q501" s="146">
        <v>1.1299999999999999E-2</v>
      </c>
      <c r="R501" s="146">
        <f>Q501*H501</f>
        <v>2.2599999999999999E-2</v>
      </c>
      <c r="S501" s="146">
        <v>0</v>
      </c>
      <c r="T501" s="147">
        <f>S501*H501</f>
        <v>0</v>
      </c>
      <c r="AR501" s="148" t="s">
        <v>219</v>
      </c>
      <c r="AT501" s="148" t="s">
        <v>250</v>
      </c>
      <c r="AU501" s="148" t="s">
        <v>98</v>
      </c>
      <c r="AY501" s="17" t="s">
        <v>171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17" t="s">
        <v>92</v>
      </c>
      <c r="BK501" s="149">
        <f>ROUND(I501*H501,2)</f>
        <v>0</v>
      </c>
      <c r="BL501" s="17" t="s">
        <v>178</v>
      </c>
      <c r="BM501" s="148" t="s">
        <v>2305</v>
      </c>
    </row>
    <row r="502" spans="2:65" s="1" customFormat="1">
      <c r="B502" s="33"/>
      <c r="D502" s="150" t="s">
        <v>180</v>
      </c>
      <c r="F502" s="151" t="s">
        <v>2304</v>
      </c>
      <c r="I502" s="152"/>
      <c r="L502" s="33"/>
      <c r="M502" s="153"/>
      <c r="T502" s="57"/>
      <c r="AT502" s="17" t="s">
        <v>180</v>
      </c>
      <c r="AU502" s="17" t="s">
        <v>98</v>
      </c>
    </row>
    <row r="503" spans="2:65" s="14" customFormat="1">
      <c r="B503" s="182"/>
      <c r="D503" s="150" t="s">
        <v>182</v>
      </c>
      <c r="E503" s="183" t="s">
        <v>1</v>
      </c>
      <c r="F503" s="184" t="s">
        <v>2259</v>
      </c>
      <c r="H503" s="183" t="s">
        <v>1</v>
      </c>
      <c r="I503" s="185"/>
      <c r="L503" s="182"/>
      <c r="M503" s="186"/>
      <c r="T503" s="187"/>
      <c r="AT503" s="183" t="s">
        <v>182</v>
      </c>
      <c r="AU503" s="183" t="s">
        <v>98</v>
      </c>
      <c r="AV503" s="14" t="s">
        <v>92</v>
      </c>
      <c r="AW503" s="14" t="s">
        <v>40</v>
      </c>
      <c r="AX503" s="14" t="s">
        <v>85</v>
      </c>
      <c r="AY503" s="183" t="s">
        <v>171</v>
      </c>
    </row>
    <row r="504" spans="2:65" s="12" customFormat="1">
      <c r="B504" s="154"/>
      <c r="D504" s="150" t="s">
        <v>182</v>
      </c>
      <c r="E504" s="155" t="s">
        <v>1</v>
      </c>
      <c r="F504" s="156" t="s">
        <v>1330</v>
      </c>
      <c r="H504" s="157">
        <v>2</v>
      </c>
      <c r="I504" s="158"/>
      <c r="L504" s="154"/>
      <c r="M504" s="159"/>
      <c r="T504" s="160"/>
      <c r="AT504" s="155" t="s">
        <v>182</v>
      </c>
      <c r="AU504" s="155" t="s">
        <v>98</v>
      </c>
      <c r="AV504" s="12" t="s">
        <v>98</v>
      </c>
      <c r="AW504" s="12" t="s">
        <v>40</v>
      </c>
      <c r="AX504" s="12" t="s">
        <v>85</v>
      </c>
      <c r="AY504" s="155" t="s">
        <v>171</v>
      </c>
    </row>
    <row r="505" spans="2:65" s="13" customFormat="1">
      <c r="B505" s="172"/>
      <c r="D505" s="150" t="s">
        <v>182</v>
      </c>
      <c r="E505" s="173" t="s">
        <v>1</v>
      </c>
      <c r="F505" s="174" t="s">
        <v>546</v>
      </c>
      <c r="H505" s="175">
        <v>2</v>
      </c>
      <c r="I505" s="176"/>
      <c r="L505" s="172"/>
      <c r="M505" s="177"/>
      <c r="T505" s="178"/>
      <c r="AT505" s="173" t="s">
        <v>182</v>
      </c>
      <c r="AU505" s="173" t="s">
        <v>98</v>
      </c>
      <c r="AV505" s="13" t="s">
        <v>178</v>
      </c>
      <c r="AW505" s="13" t="s">
        <v>40</v>
      </c>
      <c r="AX505" s="13" t="s">
        <v>92</v>
      </c>
      <c r="AY505" s="173" t="s">
        <v>171</v>
      </c>
    </row>
    <row r="506" spans="2:65" s="1" customFormat="1" ht="16.5" customHeight="1">
      <c r="B506" s="33"/>
      <c r="C506" s="162" t="s">
        <v>558</v>
      </c>
      <c r="D506" s="162" t="s">
        <v>250</v>
      </c>
      <c r="E506" s="163" t="s">
        <v>2306</v>
      </c>
      <c r="F506" s="164" t="s">
        <v>2307</v>
      </c>
      <c r="G506" s="165" t="s">
        <v>382</v>
      </c>
      <c r="H506" s="166">
        <v>6</v>
      </c>
      <c r="I506" s="167"/>
      <c r="J506" s="168">
        <f>ROUND(I506*H506,2)</f>
        <v>0</v>
      </c>
      <c r="K506" s="164" t="s">
        <v>1</v>
      </c>
      <c r="L506" s="169"/>
      <c r="M506" s="170" t="s">
        <v>1</v>
      </c>
      <c r="N506" s="171" t="s">
        <v>50</v>
      </c>
      <c r="P506" s="146">
        <f>O506*H506</f>
        <v>0</v>
      </c>
      <c r="Q506" s="146">
        <v>7.1000000000000004E-3</v>
      </c>
      <c r="R506" s="146">
        <f>Q506*H506</f>
        <v>4.2599999999999999E-2</v>
      </c>
      <c r="S506" s="146">
        <v>0</v>
      </c>
      <c r="T506" s="147">
        <f>S506*H506</f>
        <v>0</v>
      </c>
      <c r="AR506" s="148" t="s">
        <v>219</v>
      </c>
      <c r="AT506" s="148" t="s">
        <v>250</v>
      </c>
      <c r="AU506" s="148" t="s">
        <v>98</v>
      </c>
      <c r="AY506" s="17" t="s">
        <v>171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7" t="s">
        <v>92</v>
      </c>
      <c r="BK506" s="149">
        <f>ROUND(I506*H506,2)</f>
        <v>0</v>
      </c>
      <c r="BL506" s="17" t="s">
        <v>178</v>
      </c>
      <c r="BM506" s="148" t="s">
        <v>2308</v>
      </c>
    </row>
    <row r="507" spans="2:65" s="1" customFormat="1">
      <c r="B507" s="33"/>
      <c r="D507" s="150" t="s">
        <v>180</v>
      </c>
      <c r="F507" s="151" t="s">
        <v>2307</v>
      </c>
      <c r="I507" s="152"/>
      <c r="L507" s="33"/>
      <c r="M507" s="153"/>
      <c r="T507" s="57"/>
      <c r="AT507" s="17" t="s">
        <v>180</v>
      </c>
      <c r="AU507" s="17" t="s">
        <v>98</v>
      </c>
    </row>
    <row r="508" spans="2:65" s="14" customFormat="1">
      <c r="B508" s="182"/>
      <c r="D508" s="150" t="s">
        <v>182</v>
      </c>
      <c r="E508" s="183" t="s">
        <v>1</v>
      </c>
      <c r="F508" s="184" t="s">
        <v>2259</v>
      </c>
      <c r="H508" s="183" t="s">
        <v>1</v>
      </c>
      <c r="I508" s="185"/>
      <c r="L508" s="182"/>
      <c r="M508" s="186"/>
      <c r="T508" s="187"/>
      <c r="AT508" s="183" t="s">
        <v>182</v>
      </c>
      <c r="AU508" s="183" t="s">
        <v>98</v>
      </c>
      <c r="AV508" s="14" t="s">
        <v>92</v>
      </c>
      <c r="AW508" s="14" t="s">
        <v>40</v>
      </c>
      <c r="AX508" s="14" t="s">
        <v>85</v>
      </c>
      <c r="AY508" s="183" t="s">
        <v>171</v>
      </c>
    </row>
    <row r="509" spans="2:65" s="12" customFormat="1">
      <c r="B509" s="154"/>
      <c r="D509" s="150" t="s">
        <v>182</v>
      </c>
      <c r="E509" s="155" t="s">
        <v>1</v>
      </c>
      <c r="F509" s="156" t="s">
        <v>1492</v>
      </c>
      <c r="H509" s="157">
        <v>6</v>
      </c>
      <c r="I509" s="158"/>
      <c r="L509" s="154"/>
      <c r="M509" s="159"/>
      <c r="T509" s="160"/>
      <c r="AT509" s="155" t="s">
        <v>182</v>
      </c>
      <c r="AU509" s="155" t="s">
        <v>98</v>
      </c>
      <c r="AV509" s="12" t="s">
        <v>98</v>
      </c>
      <c r="AW509" s="12" t="s">
        <v>40</v>
      </c>
      <c r="AX509" s="12" t="s">
        <v>85</v>
      </c>
      <c r="AY509" s="155" t="s">
        <v>171</v>
      </c>
    </row>
    <row r="510" spans="2:65" s="13" customFormat="1">
      <c r="B510" s="172"/>
      <c r="D510" s="150" t="s">
        <v>182</v>
      </c>
      <c r="E510" s="173" t="s">
        <v>1</v>
      </c>
      <c r="F510" s="174" t="s">
        <v>546</v>
      </c>
      <c r="H510" s="175">
        <v>6</v>
      </c>
      <c r="I510" s="176"/>
      <c r="L510" s="172"/>
      <c r="M510" s="177"/>
      <c r="T510" s="178"/>
      <c r="AT510" s="173" t="s">
        <v>182</v>
      </c>
      <c r="AU510" s="173" t="s">
        <v>98</v>
      </c>
      <c r="AV510" s="13" t="s">
        <v>178</v>
      </c>
      <c r="AW510" s="13" t="s">
        <v>40</v>
      </c>
      <c r="AX510" s="13" t="s">
        <v>92</v>
      </c>
      <c r="AY510" s="173" t="s">
        <v>171</v>
      </c>
    </row>
    <row r="511" spans="2:65" s="1" customFormat="1" ht="16.5" customHeight="1">
      <c r="B511" s="33"/>
      <c r="C511" s="162" t="s">
        <v>564</v>
      </c>
      <c r="D511" s="162" t="s">
        <v>250</v>
      </c>
      <c r="E511" s="163" t="s">
        <v>2309</v>
      </c>
      <c r="F511" s="164" t="s">
        <v>2310</v>
      </c>
      <c r="G511" s="165" t="s">
        <v>382</v>
      </c>
      <c r="H511" s="166">
        <v>8</v>
      </c>
      <c r="I511" s="167"/>
      <c r="J511" s="168">
        <f>ROUND(I511*H511,2)</f>
        <v>0</v>
      </c>
      <c r="K511" s="164" t="s">
        <v>1</v>
      </c>
      <c r="L511" s="169"/>
      <c r="M511" s="170" t="s">
        <v>1</v>
      </c>
      <c r="N511" s="171" t="s">
        <v>50</v>
      </c>
      <c r="P511" s="146">
        <f>O511*H511</f>
        <v>0</v>
      </c>
      <c r="Q511" s="146">
        <v>5.8E-4</v>
      </c>
      <c r="R511" s="146">
        <f>Q511*H511</f>
        <v>4.64E-3</v>
      </c>
      <c r="S511" s="146">
        <v>0</v>
      </c>
      <c r="T511" s="147">
        <f>S511*H511</f>
        <v>0</v>
      </c>
      <c r="AR511" s="148" t="s">
        <v>219</v>
      </c>
      <c r="AT511" s="148" t="s">
        <v>250</v>
      </c>
      <c r="AU511" s="148" t="s">
        <v>98</v>
      </c>
      <c r="AY511" s="17" t="s">
        <v>171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17" t="s">
        <v>92</v>
      </c>
      <c r="BK511" s="149">
        <f>ROUND(I511*H511,2)</f>
        <v>0</v>
      </c>
      <c r="BL511" s="17" t="s">
        <v>178</v>
      </c>
      <c r="BM511" s="148" t="s">
        <v>2311</v>
      </c>
    </row>
    <row r="512" spans="2:65" s="1" customFormat="1">
      <c r="B512" s="33"/>
      <c r="D512" s="150" t="s">
        <v>180</v>
      </c>
      <c r="F512" s="151" t="s">
        <v>2310</v>
      </c>
      <c r="I512" s="152"/>
      <c r="L512" s="33"/>
      <c r="M512" s="153"/>
      <c r="T512" s="57"/>
      <c r="AT512" s="17" t="s">
        <v>180</v>
      </c>
      <c r="AU512" s="17" t="s">
        <v>98</v>
      </c>
    </row>
    <row r="513" spans="2:65" s="12" customFormat="1">
      <c r="B513" s="154"/>
      <c r="D513" s="150" t="s">
        <v>182</v>
      </c>
      <c r="E513" s="155" t="s">
        <v>1</v>
      </c>
      <c r="F513" s="156" t="s">
        <v>2302</v>
      </c>
      <c r="H513" s="157">
        <v>8</v>
      </c>
      <c r="I513" s="158"/>
      <c r="L513" s="154"/>
      <c r="M513" s="159"/>
      <c r="T513" s="160"/>
      <c r="AT513" s="155" t="s">
        <v>182</v>
      </c>
      <c r="AU513" s="155" t="s">
        <v>98</v>
      </c>
      <c r="AV513" s="12" t="s">
        <v>98</v>
      </c>
      <c r="AW513" s="12" t="s">
        <v>40</v>
      </c>
      <c r="AX513" s="12" t="s">
        <v>85</v>
      </c>
      <c r="AY513" s="155" t="s">
        <v>171</v>
      </c>
    </row>
    <row r="514" spans="2:65" s="13" customFormat="1">
      <c r="B514" s="172"/>
      <c r="D514" s="150" t="s">
        <v>182</v>
      </c>
      <c r="E514" s="173" t="s">
        <v>1</v>
      </c>
      <c r="F514" s="174" t="s">
        <v>546</v>
      </c>
      <c r="H514" s="175">
        <v>8</v>
      </c>
      <c r="I514" s="176"/>
      <c r="L514" s="172"/>
      <c r="M514" s="177"/>
      <c r="T514" s="178"/>
      <c r="AT514" s="173" t="s">
        <v>182</v>
      </c>
      <c r="AU514" s="173" t="s">
        <v>98</v>
      </c>
      <c r="AV514" s="13" t="s">
        <v>178</v>
      </c>
      <c r="AW514" s="13" t="s">
        <v>40</v>
      </c>
      <c r="AX514" s="13" t="s">
        <v>92</v>
      </c>
      <c r="AY514" s="173" t="s">
        <v>171</v>
      </c>
    </row>
    <row r="515" spans="2:65" s="1" customFormat="1" ht="24.15" customHeight="1">
      <c r="B515" s="33"/>
      <c r="C515" s="137" t="s">
        <v>569</v>
      </c>
      <c r="D515" s="137" t="s">
        <v>173</v>
      </c>
      <c r="E515" s="138" t="s">
        <v>2312</v>
      </c>
      <c r="F515" s="139" t="s">
        <v>2313</v>
      </c>
      <c r="G515" s="140" t="s">
        <v>382</v>
      </c>
      <c r="H515" s="141">
        <v>8</v>
      </c>
      <c r="I515" s="142"/>
      <c r="J515" s="143">
        <f>ROUND(I515*H515,2)</f>
        <v>0</v>
      </c>
      <c r="K515" s="139" t="s">
        <v>177</v>
      </c>
      <c r="L515" s="33"/>
      <c r="M515" s="144" t="s">
        <v>1</v>
      </c>
      <c r="N515" s="145" t="s">
        <v>50</v>
      </c>
      <c r="P515" s="146">
        <f>O515*H515</f>
        <v>0</v>
      </c>
      <c r="Q515" s="146">
        <v>1.6000000000000001E-4</v>
      </c>
      <c r="R515" s="146">
        <f>Q515*H515</f>
        <v>1.2800000000000001E-3</v>
      </c>
      <c r="S515" s="146">
        <v>0</v>
      </c>
      <c r="T515" s="147">
        <f>S515*H515</f>
        <v>0</v>
      </c>
      <c r="AR515" s="148" t="s">
        <v>178</v>
      </c>
      <c r="AT515" s="148" t="s">
        <v>173</v>
      </c>
      <c r="AU515" s="148" t="s">
        <v>98</v>
      </c>
      <c r="AY515" s="17" t="s">
        <v>171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7" t="s">
        <v>92</v>
      </c>
      <c r="BK515" s="149">
        <f>ROUND(I515*H515,2)</f>
        <v>0</v>
      </c>
      <c r="BL515" s="17" t="s">
        <v>178</v>
      </c>
      <c r="BM515" s="148" t="s">
        <v>2314</v>
      </c>
    </row>
    <row r="516" spans="2:65" s="1" customFormat="1" ht="19.2">
      <c r="B516" s="33"/>
      <c r="D516" s="150" t="s">
        <v>180</v>
      </c>
      <c r="F516" s="151" t="s">
        <v>2315</v>
      </c>
      <c r="I516" s="152"/>
      <c r="L516" s="33"/>
      <c r="M516" s="153"/>
      <c r="T516" s="57"/>
      <c r="AT516" s="17" t="s">
        <v>180</v>
      </c>
      <c r="AU516" s="17" t="s">
        <v>98</v>
      </c>
    </row>
    <row r="517" spans="2:65" s="12" customFormat="1">
      <c r="B517" s="154"/>
      <c r="D517" s="150" t="s">
        <v>182</v>
      </c>
      <c r="E517" s="155" t="s">
        <v>1</v>
      </c>
      <c r="F517" s="156" t="s">
        <v>2302</v>
      </c>
      <c r="H517" s="157">
        <v>8</v>
      </c>
      <c r="I517" s="158"/>
      <c r="L517" s="154"/>
      <c r="M517" s="159"/>
      <c r="T517" s="160"/>
      <c r="AT517" s="155" t="s">
        <v>182</v>
      </c>
      <c r="AU517" s="155" t="s">
        <v>98</v>
      </c>
      <c r="AV517" s="12" t="s">
        <v>98</v>
      </c>
      <c r="AW517" s="12" t="s">
        <v>40</v>
      </c>
      <c r="AX517" s="12" t="s">
        <v>85</v>
      </c>
      <c r="AY517" s="155" t="s">
        <v>171</v>
      </c>
    </row>
    <row r="518" spans="2:65" s="13" customFormat="1">
      <c r="B518" s="172"/>
      <c r="D518" s="150" t="s">
        <v>182</v>
      </c>
      <c r="E518" s="173" t="s">
        <v>1</v>
      </c>
      <c r="F518" s="174" t="s">
        <v>546</v>
      </c>
      <c r="H518" s="175">
        <v>8</v>
      </c>
      <c r="I518" s="176"/>
      <c r="L518" s="172"/>
      <c r="M518" s="177"/>
      <c r="T518" s="178"/>
      <c r="AT518" s="173" t="s">
        <v>182</v>
      </c>
      <c r="AU518" s="173" t="s">
        <v>98</v>
      </c>
      <c r="AV518" s="13" t="s">
        <v>178</v>
      </c>
      <c r="AW518" s="13" t="s">
        <v>40</v>
      </c>
      <c r="AX518" s="13" t="s">
        <v>92</v>
      </c>
      <c r="AY518" s="173" t="s">
        <v>171</v>
      </c>
    </row>
    <row r="519" spans="2:65" s="1" customFormat="1" ht="16.5" customHeight="1">
      <c r="B519" s="33"/>
      <c r="C519" s="137" t="s">
        <v>576</v>
      </c>
      <c r="D519" s="137" t="s">
        <v>173</v>
      </c>
      <c r="E519" s="138" t="s">
        <v>2316</v>
      </c>
      <c r="F519" s="139" t="s">
        <v>2317</v>
      </c>
      <c r="G519" s="140" t="s">
        <v>197</v>
      </c>
      <c r="H519" s="141">
        <v>150.65</v>
      </c>
      <c r="I519" s="142"/>
      <c r="J519" s="143">
        <f>ROUND(I519*H519,2)</f>
        <v>0</v>
      </c>
      <c r="K519" s="139" t="s">
        <v>177</v>
      </c>
      <c r="L519" s="33"/>
      <c r="M519" s="144" t="s">
        <v>1</v>
      </c>
      <c r="N519" s="145" t="s">
        <v>50</v>
      </c>
      <c r="P519" s="146">
        <f>O519*H519</f>
        <v>0</v>
      </c>
      <c r="Q519" s="146">
        <v>1.9000000000000001E-4</v>
      </c>
      <c r="R519" s="146">
        <f>Q519*H519</f>
        <v>2.8623500000000003E-2</v>
      </c>
      <c r="S519" s="146">
        <v>0</v>
      </c>
      <c r="T519" s="147">
        <f>S519*H519</f>
        <v>0</v>
      </c>
      <c r="AR519" s="148" t="s">
        <v>178</v>
      </c>
      <c r="AT519" s="148" t="s">
        <v>173</v>
      </c>
      <c r="AU519" s="148" t="s">
        <v>98</v>
      </c>
      <c r="AY519" s="17" t="s">
        <v>171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7" t="s">
        <v>92</v>
      </c>
      <c r="BK519" s="149">
        <f>ROUND(I519*H519,2)</f>
        <v>0</v>
      </c>
      <c r="BL519" s="17" t="s">
        <v>178</v>
      </c>
      <c r="BM519" s="148" t="s">
        <v>2318</v>
      </c>
    </row>
    <row r="520" spans="2:65" s="1" customFormat="1">
      <c r="B520" s="33"/>
      <c r="D520" s="150" t="s">
        <v>180</v>
      </c>
      <c r="F520" s="151" t="s">
        <v>2319</v>
      </c>
      <c r="I520" s="152"/>
      <c r="L520" s="33"/>
      <c r="M520" s="153"/>
      <c r="T520" s="57"/>
      <c r="AT520" s="17" t="s">
        <v>180</v>
      </c>
      <c r="AU520" s="17" t="s">
        <v>98</v>
      </c>
    </row>
    <row r="521" spans="2:65" s="14" customFormat="1">
      <c r="B521" s="182"/>
      <c r="D521" s="150" t="s">
        <v>182</v>
      </c>
      <c r="E521" s="183" t="s">
        <v>1</v>
      </c>
      <c r="F521" s="184" t="s">
        <v>2320</v>
      </c>
      <c r="H521" s="183" t="s">
        <v>1</v>
      </c>
      <c r="I521" s="185"/>
      <c r="L521" s="182"/>
      <c r="M521" s="186"/>
      <c r="T521" s="187"/>
      <c r="AT521" s="183" t="s">
        <v>182</v>
      </c>
      <c r="AU521" s="183" t="s">
        <v>98</v>
      </c>
      <c r="AV521" s="14" t="s">
        <v>92</v>
      </c>
      <c r="AW521" s="14" t="s">
        <v>40</v>
      </c>
      <c r="AX521" s="14" t="s">
        <v>85</v>
      </c>
      <c r="AY521" s="183" t="s">
        <v>171</v>
      </c>
    </row>
    <row r="522" spans="2:65" s="12" customFormat="1">
      <c r="B522" s="154"/>
      <c r="D522" s="150" t="s">
        <v>182</v>
      </c>
      <c r="E522" s="155" t="s">
        <v>1</v>
      </c>
      <c r="F522" s="156" t="s">
        <v>2321</v>
      </c>
      <c r="H522" s="157">
        <v>150.65</v>
      </c>
      <c r="I522" s="158"/>
      <c r="L522" s="154"/>
      <c r="M522" s="159"/>
      <c r="T522" s="160"/>
      <c r="AT522" s="155" t="s">
        <v>182</v>
      </c>
      <c r="AU522" s="155" t="s">
        <v>98</v>
      </c>
      <c r="AV522" s="12" t="s">
        <v>98</v>
      </c>
      <c r="AW522" s="12" t="s">
        <v>40</v>
      </c>
      <c r="AX522" s="12" t="s">
        <v>85</v>
      </c>
      <c r="AY522" s="155" t="s">
        <v>171</v>
      </c>
    </row>
    <row r="523" spans="2:65" s="13" customFormat="1">
      <c r="B523" s="172"/>
      <c r="D523" s="150" t="s">
        <v>182</v>
      </c>
      <c r="E523" s="173" t="s">
        <v>1</v>
      </c>
      <c r="F523" s="174" t="s">
        <v>546</v>
      </c>
      <c r="H523" s="175">
        <v>150.65</v>
      </c>
      <c r="I523" s="176"/>
      <c r="L523" s="172"/>
      <c r="M523" s="177"/>
      <c r="T523" s="178"/>
      <c r="AT523" s="173" t="s">
        <v>182</v>
      </c>
      <c r="AU523" s="173" t="s">
        <v>98</v>
      </c>
      <c r="AV523" s="13" t="s">
        <v>178</v>
      </c>
      <c r="AW523" s="13" t="s">
        <v>40</v>
      </c>
      <c r="AX523" s="13" t="s">
        <v>92</v>
      </c>
      <c r="AY523" s="173" t="s">
        <v>171</v>
      </c>
    </row>
    <row r="524" spans="2:65" s="1" customFormat="1" ht="24.15" customHeight="1">
      <c r="B524" s="33"/>
      <c r="C524" s="137" t="s">
        <v>585</v>
      </c>
      <c r="D524" s="137" t="s">
        <v>173</v>
      </c>
      <c r="E524" s="138" t="s">
        <v>1927</v>
      </c>
      <c r="F524" s="139" t="s">
        <v>2322</v>
      </c>
      <c r="G524" s="140" t="s">
        <v>197</v>
      </c>
      <c r="H524" s="141">
        <v>136.25</v>
      </c>
      <c r="I524" s="142"/>
      <c r="J524" s="143">
        <f>ROUND(I524*H524,2)</f>
        <v>0</v>
      </c>
      <c r="K524" s="139" t="s">
        <v>177</v>
      </c>
      <c r="L524" s="33"/>
      <c r="M524" s="144" t="s">
        <v>1</v>
      </c>
      <c r="N524" s="145" t="s">
        <v>50</v>
      </c>
      <c r="P524" s="146">
        <f>O524*H524</f>
        <v>0</v>
      </c>
      <c r="Q524" s="146">
        <v>9.0000000000000006E-5</v>
      </c>
      <c r="R524" s="146">
        <f>Q524*H524</f>
        <v>1.2262500000000001E-2</v>
      </c>
      <c r="S524" s="146">
        <v>0</v>
      </c>
      <c r="T524" s="147">
        <f>S524*H524</f>
        <v>0</v>
      </c>
      <c r="AR524" s="148" t="s">
        <v>178</v>
      </c>
      <c r="AT524" s="148" t="s">
        <v>173</v>
      </c>
      <c r="AU524" s="148" t="s">
        <v>98</v>
      </c>
      <c r="AY524" s="17" t="s">
        <v>171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92</v>
      </c>
      <c r="BK524" s="149">
        <f>ROUND(I524*H524,2)</f>
        <v>0</v>
      </c>
      <c r="BL524" s="17" t="s">
        <v>178</v>
      </c>
      <c r="BM524" s="148" t="s">
        <v>2323</v>
      </c>
    </row>
    <row r="525" spans="2:65" s="1" customFormat="1">
      <c r="B525" s="33"/>
      <c r="D525" s="150" t="s">
        <v>180</v>
      </c>
      <c r="F525" s="151" t="s">
        <v>1930</v>
      </c>
      <c r="I525" s="152"/>
      <c r="L525" s="33"/>
      <c r="M525" s="153"/>
      <c r="T525" s="57"/>
      <c r="AT525" s="17" t="s">
        <v>180</v>
      </c>
      <c r="AU525" s="17" t="s">
        <v>98</v>
      </c>
    </row>
    <row r="526" spans="2:65" s="14" customFormat="1">
      <c r="B526" s="182"/>
      <c r="D526" s="150" t="s">
        <v>182</v>
      </c>
      <c r="E526" s="183" t="s">
        <v>1</v>
      </c>
      <c r="F526" s="184" t="s">
        <v>2324</v>
      </c>
      <c r="H526" s="183" t="s">
        <v>1</v>
      </c>
      <c r="I526" s="185"/>
      <c r="L526" s="182"/>
      <c r="M526" s="186"/>
      <c r="T526" s="187"/>
      <c r="AT526" s="183" t="s">
        <v>182</v>
      </c>
      <c r="AU526" s="183" t="s">
        <v>98</v>
      </c>
      <c r="AV526" s="14" t="s">
        <v>92</v>
      </c>
      <c r="AW526" s="14" t="s">
        <v>40</v>
      </c>
      <c r="AX526" s="14" t="s">
        <v>85</v>
      </c>
      <c r="AY526" s="183" t="s">
        <v>171</v>
      </c>
    </row>
    <row r="527" spans="2:65" s="12" customFormat="1">
      <c r="B527" s="154"/>
      <c r="D527" s="150" t="s">
        <v>182</v>
      </c>
      <c r="E527" s="155" t="s">
        <v>1</v>
      </c>
      <c r="F527" s="156" t="s">
        <v>2325</v>
      </c>
      <c r="H527" s="157">
        <v>136.25</v>
      </c>
      <c r="I527" s="158"/>
      <c r="L527" s="154"/>
      <c r="M527" s="159"/>
      <c r="T527" s="160"/>
      <c r="AT527" s="155" t="s">
        <v>182</v>
      </c>
      <c r="AU527" s="155" t="s">
        <v>98</v>
      </c>
      <c r="AV527" s="12" t="s">
        <v>98</v>
      </c>
      <c r="AW527" s="12" t="s">
        <v>40</v>
      </c>
      <c r="AX527" s="12" t="s">
        <v>85</v>
      </c>
      <c r="AY527" s="155" t="s">
        <v>171</v>
      </c>
    </row>
    <row r="528" spans="2:65" s="13" customFormat="1">
      <c r="B528" s="172"/>
      <c r="D528" s="150" t="s">
        <v>182</v>
      </c>
      <c r="E528" s="173" t="s">
        <v>1</v>
      </c>
      <c r="F528" s="174" t="s">
        <v>546</v>
      </c>
      <c r="H528" s="175">
        <v>136.25</v>
      </c>
      <c r="I528" s="176"/>
      <c r="L528" s="172"/>
      <c r="M528" s="177"/>
      <c r="T528" s="178"/>
      <c r="AT528" s="173" t="s">
        <v>182</v>
      </c>
      <c r="AU528" s="173" t="s">
        <v>98</v>
      </c>
      <c r="AV528" s="13" t="s">
        <v>178</v>
      </c>
      <c r="AW528" s="13" t="s">
        <v>40</v>
      </c>
      <c r="AX528" s="13" t="s">
        <v>92</v>
      </c>
      <c r="AY528" s="173" t="s">
        <v>171</v>
      </c>
    </row>
    <row r="529" spans="2:65" s="11" customFormat="1" ht="22.8" customHeight="1">
      <c r="B529" s="125"/>
      <c r="D529" s="126" t="s">
        <v>84</v>
      </c>
      <c r="E529" s="135" t="s">
        <v>538</v>
      </c>
      <c r="F529" s="135" t="s">
        <v>539</v>
      </c>
      <c r="I529" s="128"/>
      <c r="J529" s="136">
        <f>BK529</f>
        <v>0</v>
      </c>
      <c r="L529" s="125"/>
      <c r="M529" s="130"/>
      <c r="P529" s="131">
        <f>SUM(P530:P545)</f>
        <v>0</v>
      </c>
      <c r="R529" s="131">
        <f>SUM(R530:R545)</f>
        <v>0</v>
      </c>
      <c r="T529" s="132">
        <f>SUM(T530:T545)</f>
        <v>0</v>
      </c>
      <c r="AR529" s="126" t="s">
        <v>92</v>
      </c>
      <c r="AT529" s="133" t="s">
        <v>84</v>
      </c>
      <c r="AU529" s="133" t="s">
        <v>92</v>
      </c>
      <c r="AY529" s="126" t="s">
        <v>171</v>
      </c>
      <c r="BK529" s="134">
        <f>SUM(BK530:BK545)</f>
        <v>0</v>
      </c>
    </row>
    <row r="530" spans="2:65" s="1" customFormat="1" ht="21.75" customHeight="1">
      <c r="B530" s="33"/>
      <c r="C530" s="137" t="s">
        <v>590</v>
      </c>
      <c r="D530" s="137" t="s">
        <v>173</v>
      </c>
      <c r="E530" s="138" t="s">
        <v>541</v>
      </c>
      <c r="F530" s="139" t="s">
        <v>542</v>
      </c>
      <c r="G530" s="140" t="s">
        <v>253</v>
      </c>
      <c r="H530" s="141">
        <v>48.377000000000002</v>
      </c>
      <c r="I530" s="142"/>
      <c r="J530" s="143">
        <f>ROUND(I530*H530,2)</f>
        <v>0</v>
      </c>
      <c r="K530" s="139" t="s">
        <v>177</v>
      </c>
      <c r="L530" s="33"/>
      <c r="M530" s="144" t="s">
        <v>1</v>
      </c>
      <c r="N530" s="145" t="s">
        <v>50</v>
      </c>
      <c r="P530" s="146">
        <f>O530*H530</f>
        <v>0</v>
      </c>
      <c r="Q530" s="146">
        <v>0</v>
      </c>
      <c r="R530" s="146">
        <f>Q530*H530</f>
        <v>0</v>
      </c>
      <c r="S530" s="146">
        <v>0</v>
      </c>
      <c r="T530" s="147">
        <f>S530*H530</f>
        <v>0</v>
      </c>
      <c r="AR530" s="148" t="s">
        <v>178</v>
      </c>
      <c r="AT530" s="148" t="s">
        <v>173</v>
      </c>
      <c r="AU530" s="148" t="s">
        <v>98</v>
      </c>
      <c r="AY530" s="17" t="s">
        <v>171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92</v>
      </c>
      <c r="BK530" s="149">
        <f>ROUND(I530*H530,2)</f>
        <v>0</v>
      </c>
      <c r="BL530" s="17" t="s">
        <v>178</v>
      </c>
      <c r="BM530" s="148" t="s">
        <v>2326</v>
      </c>
    </row>
    <row r="531" spans="2:65" s="1" customFormat="1" ht="28.8">
      <c r="B531" s="33"/>
      <c r="D531" s="150" t="s">
        <v>180</v>
      </c>
      <c r="F531" s="151" t="s">
        <v>544</v>
      </c>
      <c r="I531" s="152"/>
      <c r="L531" s="33"/>
      <c r="M531" s="153"/>
      <c r="T531" s="57"/>
      <c r="AT531" s="17" t="s">
        <v>180</v>
      </c>
      <c r="AU531" s="17" t="s">
        <v>98</v>
      </c>
    </row>
    <row r="532" spans="2:65" s="12" customFormat="1">
      <c r="B532" s="154"/>
      <c r="D532" s="150" t="s">
        <v>182</v>
      </c>
      <c r="E532" s="155" t="s">
        <v>1</v>
      </c>
      <c r="F532" s="156" t="s">
        <v>2327</v>
      </c>
      <c r="H532" s="157">
        <v>48.377000000000002</v>
      </c>
      <c r="I532" s="158"/>
      <c r="L532" s="154"/>
      <c r="M532" s="159"/>
      <c r="T532" s="160"/>
      <c r="AT532" s="155" t="s">
        <v>182</v>
      </c>
      <c r="AU532" s="155" t="s">
        <v>98</v>
      </c>
      <c r="AV532" s="12" t="s">
        <v>98</v>
      </c>
      <c r="AW532" s="12" t="s">
        <v>40</v>
      </c>
      <c r="AX532" s="12" t="s">
        <v>85</v>
      </c>
      <c r="AY532" s="155" t="s">
        <v>171</v>
      </c>
    </row>
    <row r="533" spans="2:65" s="13" customFormat="1">
      <c r="B533" s="172"/>
      <c r="D533" s="150" t="s">
        <v>182</v>
      </c>
      <c r="E533" s="173" t="s">
        <v>1</v>
      </c>
      <c r="F533" s="174" t="s">
        <v>546</v>
      </c>
      <c r="H533" s="175">
        <v>48.377000000000002</v>
      </c>
      <c r="I533" s="176"/>
      <c r="L533" s="172"/>
      <c r="M533" s="177"/>
      <c r="T533" s="178"/>
      <c r="AT533" s="173" t="s">
        <v>182</v>
      </c>
      <c r="AU533" s="173" t="s">
        <v>98</v>
      </c>
      <c r="AV533" s="13" t="s">
        <v>178</v>
      </c>
      <c r="AW533" s="13" t="s">
        <v>40</v>
      </c>
      <c r="AX533" s="13" t="s">
        <v>92</v>
      </c>
      <c r="AY533" s="173" t="s">
        <v>171</v>
      </c>
    </row>
    <row r="534" spans="2:65" s="1" customFormat="1" ht="24.15" customHeight="1">
      <c r="B534" s="33"/>
      <c r="C534" s="137" t="s">
        <v>716</v>
      </c>
      <c r="D534" s="137" t="s">
        <v>173</v>
      </c>
      <c r="E534" s="138" t="s">
        <v>548</v>
      </c>
      <c r="F534" s="139" t="s">
        <v>549</v>
      </c>
      <c r="G534" s="140" t="s">
        <v>253</v>
      </c>
      <c r="H534" s="141">
        <v>1161.048</v>
      </c>
      <c r="I534" s="142"/>
      <c r="J534" s="143">
        <f>ROUND(I534*H534,2)</f>
        <v>0</v>
      </c>
      <c r="K534" s="139" t="s">
        <v>177</v>
      </c>
      <c r="L534" s="33"/>
      <c r="M534" s="144" t="s">
        <v>1</v>
      </c>
      <c r="N534" s="145" t="s">
        <v>50</v>
      </c>
      <c r="P534" s="146">
        <f>O534*H534</f>
        <v>0</v>
      </c>
      <c r="Q534" s="146">
        <v>0</v>
      </c>
      <c r="R534" s="146">
        <f>Q534*H534</f>
        <v>0</v>
      </c>
      <c r="S534" s="146">
        <v>0</v>
      </c>
      <c r="T534" s="147">
        <f>S534*H534</f>
        <v>0</v>
      </c>
      <c r="AR534" s="148" t="s">
        <v>178</v>
      </c>
      <c r="AT534" s="148" t="s">
        <v>173</v>
      </c>
      <c r="AU534" s="148" t="s">
        <v>98</v>
      </c>
      <c r="AY534" s="17" t="s">
        <v>171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7" t="s">
        <v>92</v>
      </c>
      <c r="BK534" s="149">
        <f>ROUND(I534*H534,2)</f>
        <v>0</v>
      </c>
      <c r="BL534" s="17" t="s">
        <v>178</v>
      </c>
      <c r="BM534" s="148" t="s">
        <v>2328</v>
      </c>
    </row>
    <row r="535" spans="2:65" s="1" customFormat="1" ht="28.8">
      <c r="B535" s="33"/>
      <c r="D535" s="150" t="s">
        <v>180</v>
      </c>
      <c r="F535" s="151" t="s">
        <v>551</v>
      </c>
      <c r="I535" s="152"/>
      <c r="L535" s="33"/>
      <c r="M535" s="153"/>
      <c r="T535" s="57"/>
      <c r="AT535" s="17" t="s">
        <v>180</v>
      </c>
      <c r="AU535" s="17" t="s">
        <v>98</v>
      </c>
    </row>
    <row r="536" spans="2:65" s="12" customFormat="1">
      <c r="B536" s="154"/>
      <c r="D536" s="150" t="s">
        <v>182</v>
      </c>
      <c r="E536" s="155" t="s">
        <v>1</v>
      </c>
      <c r="F536" s="156" t="s">
        <v>2329</v>
      </c>
      <c r="H536" s="157">
        <v>1161.048</v>
      </c>
      <c r="I536" s="158"/>
      <c r="L536" s="154"/>
      <c r="M536" s="159"/>
      <c r="T536" s="160"/>
      <c r="AT536" s="155" t="s">
        <v>182</v>
      </c>
      <c r="AU536" s="155" t="s">
        <v>98</v>
      </c>
      <c r="AV536" s="12" t="s">
        <v>98</v>
      </c>
      <c r="AW536" s="12" t="s">
        <v>40</v>
      </c>
      <c r="AX536" s="12" t="s">
        <v>85</v>
      </c>
      <c r="AY536" s="155" t="s">
        <v>171</v>
      </c>
    </row>
    <row r="537" spans="2:65" s="13" customFormat="1">
      <c r="B537" s="172"/>
      <c r="D537" s="150" t="s">
        <v>182</v>
      </c>
      <c r="E537" s="173" t="s">
        <v>1</v>
      </c>
      <c r="F537" s="174" t="s">
        <v>546</v>
      </c>
      <c r="H537" s="175">
        <v>1161.048</v>
      </c>
      <c r="I537" s="176"/>
      <c r="L537" s="172"/>
      <c r="M537" s="177"/>
      <c r="T537" s="178"/>
      <c r="AT537" s="173" t="s">
        <v>182</v>
      </c>
      <c r="AU537" s="173" t="s">
        <v>98</v>
      </c>
      <c r="AV537" s="13" t="s">
        <v>178</v>
      </c>
      <c r="AW537" s="13" t="s">
        <v>40</v>
      </c>
      <c r="AX537" s="13" t="s">
        <v>92</v>
      </c>
      <c r="AY537" s="173" t="s">
        <v>171</v>
      </c>
    </row>
    <row r="538" spans="2:65" s="1" customFormat="1" ht="24.15" customHeight="1">
      <c r="B538" s="33"/>
      <c r="C538" s="137" t="s">
        <v>1439</v>
      </c>
      <c r="D538" s="137" t="s">
        <v>173</v>
      </c>
      <c r="E538" s="138" t="s">
        <v>554</v>
      </c>
      <c r="F538" s="139" t="s">
        <v>555</v>
      </c>
      <c r="G538" s="140" t="s">
        <v>253</v>
      </c>
      <c r="H538" s="141">
        <v>48.377000000000002</v>
      </c>
      <c r="I538" s="142"/>
      <c r="J538" s="143">
        <f>ROUND(I538*H538,2)</f>
        <v>0</v>
      </c>
      <c r="K538" s="139" t="s">
        <v>177</v>
      </c>
      <c r="L538" s="33"/>
      <c r="M538" s="144" t="s">
        <v>1</v>
      </c>
      <c r="N538" s="145" t="s">
        <v>50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AR538" s="148" t="s">
        <v>178</v>
      </c>
      <c r="AT538" s="148" t="s">
        <v>173</v>
      </c>
      <c r="AU538" s="148" t="s">
        <v>98</v>
      </c>
      <c r="AY538" s="17" t="s">
        <v>171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92</v>
      </c>
      <c r="BK538" s="149">
        <f>ROUND(I538*H538,2)</f>
        <v>0</v>
      </c>
      <c r="BL538" s="17" t="s">
        <v>178</v>
      </c>
      <c r="BM538" s="148" t="s">
        <v>2330</v>
      </c>
    </row>
    <row r="539" spans="2:65" s="1" customFormat="1" ht="19.2">
      <c r="B539" s="33"/>
      <c r="D539" s="150" t="s">
        <v>180</v>
      </c>
      <c r="F539" s="151" t="s">
        <v>557</v>
      </c>
      <c r="I539" s="152"/>
      <c r="L539" s="33"/>
      <c r="M539" s="153"/>
      <c r="T539" s="57"/>
      <c r="AT539" s="17" t="s">
        <v>180</v>
      </c>
      <c r="AU539" s="17" t="s">
        <v>98</v>
      </c>
    </row>
    <row r="540" spans="2:65" s="12" customFormat="1">
      <c r="B540" s="154"/>
      <c r="D540" s="150" t="s">
        <v>182</v>
      </c>
      <c r="E540" s="155" t="s">
        <v>1</v>
      </c>
      <c r="F540" s="156" t="s">
        <v>2331</v>
      </c>
      <c r="H540" s="157">
        <v>48.377000000000002</v>
      </c>
      <c r="I540" s="158"/>
      <c r="L540" s="154"/>
      <c r="M540" s="159"/>
      <c r="T540" s="160"/>
      <c r="AT540" s="155" t="s">
        <v>182</v>
      </c>
      <c r="AU540" s="155" t="s">
        <v>98</v>
      </c>
      <c r="AV540" s="12" t="s">
        <v>98</v>
      </c>
      <c r="AW540" s="12" t="s">
        <v>40</v>
      </c>
      <c r="AX540" s="12" t="s">
        <v>85</v>
      </c>
      <c r="AY540" s="155" t="s">
        <v>171</v>
      </c>
    </row>
    <row r="541" spans="2:65" s="13" customFormat="1">
      <c r="B541" s="172"/>
      <c r="D541" s="150" t="s">
        <v>182</v>
      </c>
      <c r="E541" s="173" t="s">
        <v>1</v>
      </c>
      <c r="F541" s="174" t="s">
        <v>546</v>
      </c>
      <c r="H541" s="175">
        <v>48.377000000000002</v>
      </c>
      <c r="I541" s="176"/>
      <c r="L541" s="172"/>
      <c r="M541" s="177"/>
      <c r="T541" s="178"/>
      <c r="AT541" s="173" t="s">
        <v>182</v>
      </c>
      <c r="AU541" s="173" t="s">
        <v>98</v>
      </c>
      <c r="AV541" s="13" t="s">
        <v>178</v>
      </c>
      <c r="AW541" s="13" t="s">
        <v>40</v>
      </c>
      <c r="AX541" s="13" t="s">
        <v>92</v>
      </c>
      <c r="AY541" s="173" t="s">
        <v>171</v>
      </c>
    </row>
    <row r="542" spans="2:65" s="1" customFormat="1" ht="44.25" customHeight="1">
      <c r="B542" s="33"/>
      <c r="C542" s="137" t="s">
        <v>1445</v>
      </c>
      <c r="D542" s="137" t="s">
        <v>173</v>
      </c>
      <c r="E542" s="138" t="s">
        <v>565</v>
      </c>
      <c r="F542" s="139" t="s">
        <v>566</v>
      </c>
      <c r="G542" s="140" t="s">
        <v>253</v>
      </c>
      <c r="H542" s="141">
        <v>48.377000000000002</v>
      </c>
      <c r="I542" s="142"/>
      <c r="J542" s="143">
        <f>ROUND(I542*H542,2)</f>
        <v>0</v>
      </c>
      <c r="K542" s="139" t="s">
        <v>177</v>
      </c>
      <c r="L542" s="33"/>
      <c r="M542" s="144" t="s">
        <v>1</v>
      </c>
      <c r="N542" s="145" t="s">
        <v>50</v>
      </c>
      <c r="P542" s="146">
        <f>O542*H542</f>
        <v>0</v>
      </c>
      <c r="Q542" s="146">
        <v>0</v>
      </c>
      <c r="R542" s="146">
        <f>Q542*H542</f>
        <v>0</v>
      </c>
      <c r="S542" s="146">
        <v>0</v>
      </c>
      <c r="T542" s="147">
        <f>S542*H542</f>
        <v>0</v>
      </c>
      <c r="AR542" s="148" t="s">
        <v>178</v>
      </c>
      <c r="AT542" s="148" t="s">
        <v>173</v>
      </c>
      <c r="AU542" s="148" t="s">
        <v>98</v>
      </c>
      <c r="AY542" s="17" t="s">
        <v>171</v>
      </c>
      <c r="BE542" s="149">
        <f>IF(N542="základní",J542,0)</f>
        <v>0</v>
      </c>
      <c r="BF542" s="149">
        <f>IF(N542="snížená",J542,0)</f>
        <v>0</v>
      </c>
      <c r="BG542" s="149">
        <f>IF(N542="zákl. přenesená",J542,0)</f>
        <v>0</v>
      </c>
      <c r="BH542" s="149">
        <f>IF(N542="sníž. přenesená",J542,0)</f>
        <v>0</v>
      </c>
      <c r="BI542" s="149">
        <f>IF(N542="nulová",J542,0)</f>
        <v>0</v>
      </c>
      <c r="BJ542" s="17" t="s">
        <v>92</v>
      </c>
      <c r="BK542" s="149">
        <f>ROUND(I542*H542,2)</f>
        <v>0</v>
      </c>
      <c r="BL542" s="17" t="s">
        <v>178</v>
      </c>
      <c r="BM542" s="148" t="s">
        <v>2332</v>
      </c>
    </row>
    <row r="543" spans="2:65" s="1" customFormat="1" ht="28.8">
      <c r="B543" s="33"/>
      <c r="D543" s="150" t="s">
        <v>180</v>
      </c>
      <c r="F543" s="151" t="s">
        <v>566</v>
      </c>
      <c r="I543" s="152"/>
      <c r="L543" s="33"/>
      <c r="M543" s="153"/>
      <c r="T543" s="57"/>
      <c r="AT543" s="17" t="s">
        <v>180</v>
      </c>
      <c r="AU543" s="17" t="s">
        <v>98</v>
      </c>
    </row>
    <row r="544" spans="2:65" s="12" customFormat="1">
      <c r="B544" s="154"/>
      <c r="D544" s="150" t="s">
        <v>182</v>
      </c>
      <c r="E544" s="155" t="s">
        <v>1</v>
      </c>
      <c r="F544" s="156" t="s">
        <v>2331</v>
      </c>
      <c r="H544" s="157">
        <v>48.377000000000002</v>
      </c>
      <c r="I544" s="158"/>
      <c r="L544" s="154"/>
      <c r="M544" s="159"/>
      <c r="T544" s="160"/>
      <c r="AT544" s="155" t="s">
        <v>182</v>
      </c>
      <c r="AU544" s="155" t="s">
        <v>98</v>
      </c>
      <c r="AV544" s="12" t="s">
        <v>98</v>
      </c>
      <c r="AW544" s="12" t="s">
        <v>40</v>
      </c>
      <c r="AX544" s="12" t="s">
        <v>85</v>
      </c>
      <c r="AY544" s="155" t="s">
        <v>171</v>
      </c>
    </row>
    <row r="545" spans="2:65" s="13" customFormat="1">
      <c r="B545" s="172"/>
      <c r="D545" s="150" t="s">
        <v>182</v>
      </c>
      <c r="E545" s="173" t="s">
        <v>1</v>
      </c>
      <c r="F545" s="174" t="s">
        <v>546</v>
      </c>
      <c r="H545" s="175">
        <v>48.377000000000002</v>
      </c>
      <c r="I545" s="176"/>
      <c r="L545" s="172"/>
      <c r="M545" s="177"/>
      <c r="T545" s="178"/>
      <c r="AT545" s="173" t="s">
        <v>182</v>
      </c>
      <c r="AU545" s="173" t="s">
        <v>98</v>
      </c>
      <c r="AV545" s="13" t="s">
        <v>178</v>
      </c>
      <c r="AW545" s="13" t="s">
        <v>40</v>
      </c>
      <c r="AX545" s="13" t="s">
        <v>92</v>
      </c>
      <c r="AY545" s="173" t="s">
        <v>171</v>
      </c>
    </row>
    <row r="546" spans="2:65" s="11" customFormat="1" ht="22.8" customHeight="1">
      <c r="B546" s="125"/>
      <c r="D546" s="126" t="s">
        <v>84</v>
      </c>
      <c r="E546" s="135" t="s">
        <v>574</v>
      </c>
      <c r="F546" s="135" t="s">
        <v>575</v>
      </c>
      <c r="I546" s="128"/>
      <c r="J546" s="136">
        <f>BK546</f>
        <v>0</v>
      </c>
      <c r="L546" s="125"/>
      <c r="M546" s="130"/>
      <c r="P546" s="131">
        <f>SUM(P547:P548)</f>
        <v>0</v>
      </c>
      <c r="R546" s="131">
        <f>SUM(R547:R548)</f>
        <v>0</v>
      </c>
      <c r="T546" s="132">
        <f>SUM(T547:T548)</f>
        <v>0</v>
      </c>
      <c r="AR546" s="126" t="s">
        <v>92</v>
      </c>
      <c r="AT546" s="133" t="s">
        <v>84</v>
      </c>
      <c r="AU546" s="133" t="s">
        <v>92</v>
      </c>
      <c r="AY546" s="126" t="s">
        <v>171</v>
      </c>
      <c r="BK546" s="134">
        <f>SUM(BK547:BK548)</f>
        <v>0</v>
      </c>
    </row>
    <row r="547" spans="2:65" s="1" customFormat="1" ht="24.15" customHeight="1">
      <c r="B547" s="33"/>
      <c r="C547" s="137" t="s">
        <v>1450</v>
      </c>
      <c r="D547" s="137" t="s">
        <v>173</v>
      </c>
      <c r="E547" s="138" t="s">
        <v>2333</v>
      </c>
      <c r="F547" s="139" t="s">
        <v>2334</v>
      </c>
      <c r="G547" s="140" t="s">
        <v>253</v>
      </c>
      <c r="H547" s="141">
        <v>2.9580000000000002</v>
      </c>
      <c r="I547" s="142"/>
      <c r="J547" s="143">
        <f>ROUND(I547*H547,2)</f>
        <v>0</v>
      </c>
      <c r="K547" s="139" t="s">
        <v>177</v>
      </c>
      <c r="L547" s="33"/>
      <c r="M547" s="144" t="s">
        <v>1</v>
      </c>
      <c r="N547" s="145" t="s">
        <v>50</v>
      </c>
      <c r="P547" s="146">
        <f>O547*H547</f>
        <v>0</v>
      </c>
      <c r="Q547" s="146">
        <v>0</v>
      </c>
      <c r="R547" s="146">
        <f>Q547*H547</f>
        <v>0</v>
      </c>
      <c r="S547" s="146">
        <v>0</v>
      </c>
      <c r="T547" s="147">
        <f>S547*H547</f>
        <v>0</v>
      </c>
      <c r="AR547" s="148" t="s">
        <v>178</v>
      </c>
      <c r="AT547" s="148" t="s">
        <v>173</v>
      </c>
      <c r="AU547" s="148" t="s">
        <v>98</v>
      </c>
      <c r="AY547" s="17" t="s">
        <v>171</v>
      </c>
      <c r="BE547" s="149">
        <f>IF(N547="základní",J547,0)</f>
        <v>0</v>
      </c>
      <c r="BF547" s="149">
        <f>IF(N547="snížená",J547,0)</f>
        <v>0</v>
      </c>
      <c r="BG547" s="149">
        <f>IF(N547="zákl. přenesená",J547,0)</f>
        <v>0</v>
      </c>
      <c r="BH547" s="149">
        <f>IF(N547="sníž. přenesená",J547,0)</f>
        <v>0</v>
      </c>
      <c r="BI547" s="149">
        <f>IF(N547="nulová",J547,0)</f>
        <v>0</v>
      </c>
      <c r="BJ547" s="17" t="s">
        <v>92</v>
      </c>
      <c r="BK547" s="149">
        <f>ROUND(I547*H547,2)</f>
        <v>0</v>
      </c>
      <c r="BL547" s="17" t="s">
        <v>178</v>
      </c>
      <c r="BM547" s="148" t="s">
        <v>2335</v>
      </c>
    </row>
    <row r="548" spans="2:65" s="1" customFormat="1" ht="28.8">
      <c r="B548" s="33"/>
      <c r="D548" s="150" t="s">
        <v>180</v>
      </c>
      <c r="F548" s="151" t="s">
        <v>2336</v>
      </c>
      <c r="I548" s="152"/>
      <c r="L548" s="33"/>
      <c r="M548" s="179"/>
      <c r="N548" s="180"/>
      <c r="O548" s="180"/>
      <c r="P548" s="180"/>
      <c r="Q548" s="180"/>
      <c r="R548" s="180"/>
      <c r="S548" s="180"/>
      <c r="T548" s="181"/>
      <c r="AT548" s="17" t="s">
        <v>180</v>
      </c>
      <c r="AU548" s="17" t="s">
        <v>98</v>
      </c>
    </row>
    <row r="549" spans="2:65" s="1" customFormat="1" ht="6.9" customHeight="1">
      <c r="B549" s="45"/>
      <c r="C549" s="46"/>
      <c r="D549" s="46"/>
      <c r="E549" s="46"/>
      <c r="F549" s="46"/>
      <c r="G549" s="46"/>
      <c r="H549" s="46"/>
      <c r="I549" s="46"/>
      <c r="J549" s="46"/>
      <c r="K549" s="46"/>
      <c r="L549" s="33"/>
    </row>
  </sheetData>
  <sheetProtection algorithmName="SHA-512" hashValue="0ZfriMzagH5UGELYv4UsSyWyuhW4dhR4NeXAsx6VKSfI2U2CXXVpHzs4X1GPRsTE0THsBU1q5CM+2uN4DlmV3A==" saltValue="0znLCeegYZcjVaNi5Vn2tsaKntx5RZH/UCGn9yOdoiGDz32R+/mwFYzNSItTfvDF/hKT45Qj02Eyq6C+GAxu+A==" spinCount="100000" sheet="1" objects="1" scenarios="1" formatColumns="0" formatRows="0" autoFilter="0"/>
  <autoFilter ref="C125:K548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0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2337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2338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ROUND(J131,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ROUND((SUM(BE131:BE803)),  2)</f>
        <v>0</v>
      </c>
      <c r="I35" s="97">
        <v>0.21</v>
      </c>
      <c r="J35" s="87">
        <f>ROUND(((SUM(BE131:BE803))*I35),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ROUND((SUM(BF131:BF803)),  2)</f>
        <v>0</v>
      </c>
      <c r="I36" s="97">
        <v>0.15</v>
      </c>
      <c r="J36" s="87">
        <f>ROUND(((SUM(BF131:BF803))*I36),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ROUND((SUM(BG131:BG803)),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ROUND((SUM(BH131:BH803)),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ROUND((SUM(BI131:BI803)),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2337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SO 03 - Stavební úpravy kanalizace, Smetanova ulice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J131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J132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2:47" s="9" customFormat="1" ht="19.95" customHeight="1">
      <c r="B101" s="113"/>
      <c r="D101" s="114" t="s">
        <v>720</v>
      </c>
      <c r="E101" s="115"/>
      <c r="F101" s="115"/>
      <c r="G101" s="115"/>
      <c r="H101" s="115"/>
      <c r="I101" s="115"/>
      <c r="J101" s="116">
        <f>J419</f>
        <v>0</v>
      </c>
      <c r="L101" s="113"/>
    </row>
    <row r="102" spans="2:47" s="9" customFormat="1" ht="19.95" customHeight="1">
      <c r="B102" s="113"/>
      <c r="D102" s="114" t="s">
        <v>721</v>
      </c>
      <c r="E102" s="115"/>
      <c r="F102" s="115"/>
      <c r="G102" s="115"/>
      <c r="H102" s="115"/>
      <c r="I102" s="115"/>
      <c r="J102" s="116">
        <f>J425</f>
        <v>0</v>
      </c>
      <c r="L102" s="113"/>
    </row>
    <row r="103" spans="2:47" s="9" customFormat="1" ht="19.95" customHeight="1">
      <c r="B103" s="113"/>
      <c r="D103" s="114" t="s">
        <v>149</v>
      </c>
      <c r="E103" s="115"/>
      <c r="F103" s="115"/>
      <c r="G103" s="115"/>
      <c r="H103" s="115"/>
      <c r="I103" s="115"/>
      <c r="J103" s="116">
        <f>J483</f>
        <v>0</v>
      </c>
      <c r="L103" s="113"/>
    </row>
    <row r="104" spans="2:47" s="9" customFormat="1" ht="19.95" customHeight="1">
      <c r="B104" s="113"/>
      <c r="D104" s="114" t="s">
        <v>150</v>
      </c>
      <c r="E104" s="115"/>
      <c r="F104" s="115"/>
      <c r="G104" s="115"/>
      <c r="H104" s="115"/>
      <c r="I104" s="115"/>
      <c r="J104" s="116">
        <f>J499</f>
        <v>0</v>
      </c>
      <c r="L104" s="113"/>
    </row>
    <row r="105" spans="2:47" s="9" customFormat="1" ht="19.95" customHeight="1">
      <c r="B105" s="113"/>
      <c r="D105" s="114" t="s">
        <v>151</v>
      </c>
      <c r="E105" s="115"/>
      <c r="F105" s="115"/>
      <c r="G105" s="115"/>
      <c r="H105" s="115"/>
      <c r="I105" s="115"/>
      <c r="J105" s="116">
        <f>J745</f>
        <v>0</v>
      </c>
      <c r="L105" s="113"/>
    </row>
    <row r="106" spans="2:47" s="9" customFormat="1" ht="19.95" customHeight="1">
      <c r="B106" s="113"/>
      <c r="D106" s="114" t="s">
        <v>152</v>
      </c>
      <c r="E106" s="115"/>
      <c r="F106" s="115"/>
      <c r="G106" s="115"/>
      <c r="H106" s="115"/>
      <c r="I106" s="115"/>
      <c r="J106" s="116">
        <f>J760</f>
        <v>0</v>
      </c>
      <c r="L106" s="113"/>
    </row>
    <row r="107" spans="2:47" s="9" customFormat="1" ht="19.95" customHeight="1">
      <c r="B107" s="113"/>
      <c r="D107" s="114" t="s">
        <v>153</v>
      </c>
      <c r="E107" s="115"/>
      <c r="F107" s="115"/>
      <c r="G107" s="115"/>
      <c r="H107" s="115"/>
      <c r="I107" s="115"/>
      <c r="J107" s="116">
        <f>J795</f>
        <v>0</v>
      </c>
      <c r="L107" s="113"/>
    </row>
    <row r="108" spans="2:47" s="8" customFormat="1" ht="24.9" customHeight="1">
      <c r="B108" s="109"/>
      <c r="D108" s="110" t="s">
        <v>722</v>
      </c>
      <c r="E108" s="111"/>
      <c r="F108" s="111"/>
      <c r="G108" s="111"/>
      <c r="H108" s="111"/>
      <c r="I108" s="111"/>
      <c r="J108" s="112">
        <f>J798</f>
        <v>0</v>
      </c>
      <c r="L108" s="109"/>
    </row>
    <row r="109" spans="2:47" s="9" customFormat="1" ht="19.95" customHeight="1">
      <c r="B109" s="113"/>
      <c r="D109" s="114" t="s">
        <v>723</v>
      </c>
      <c r="E109" s="115"/>
      <c r="F109" s="115"/>
      <c r="G109" s="115"/>
      <c r="H109" s="115"/>
      <c r="I109" s="115"/>
      <c r="J109" s="116">
        <f>J799</f>
        <v>0</v>
      </c>
      <c r="L109" s="113"/>
    </row>
    <row r="110" spans="2:47" s="1" customFormat="1" ht="21.75" customHeight="1">
      <c r="B110" s="33"/>
      <c r="L110" s="33"/>
    </row>
    <row r="111" spans="2:47" s="1" customFormat="1" ht="6.9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3"/>
    </row>
    <row r="115" spans="2:12" s="1" customFormat="1" ht="6.9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3"/>
    </row>
    <row r="116" spans="2:12" s="1" customFormat="1" ht="24.9" customHeight="1">
      <c r="B116" s="33"/>
      <c r="C116" s="21" t="s">
        <v>156</v>
      </c>
      <c r="L116" s="33"/>
    </row>
    <row r="117" spans="2:12" s="1" customFormat="1" ht="6.9" customHeight="1">
      <c r="B117" s="33"/>
      <c r="L117" s="33"/>
    </row>
    <row r="118" spans="2:12" s="1" customFormat="1" ht="12" customHeight="1">
      <c r="B118" s="33"/>
      <c r="C118" s="27" t="s">
        <v>16</v>
      </c>
      <c r="L118" s="33"/>
    </row>
    <row r="119" spans="2:12" s="1" customFormat="1" ht="26.25" customHeight="1">
      <c r="B119" s="33"/>
      <c r="E119" s="241" t="str">
        <f>E7</f>
        <v>Sušice - stavební úpravy kanalizace a vodovodu v ul. 5. května, Smetanova a Studentská</v>
      </c>
      <c r="F119" s="242"/>
      <c r="G119" s="242"/>
      <c r="H119" s="242"/>
      <c r="L119" s="33"/>
    </row>
    <row r="120" spans="2:12" ht="12" customHeight="1">
      <c r="B120" s="20"/>
      <c r="C120" s="27" t="s">
        <v>133</v>
      </c>
      <c r="L120" s="20"/>
    </row>
    <row r="121" spans="2:12" s="1" customFormat="1" ht="16.5" customHeight="1">
      <c r="B121" s="33"/>
      <c r="E121" s="241" t="s">
        <v>2337</v>
      </c>
      <c r="F121" s="240"/>
      <c r="G121" s="240"/>
      <c r="H121" s="240"/>
      <c r="L121" s="33"/>
    </row>
    <row r="122" spans="2:12" s="1" customFormat="1" ht="12" customHeight="1">
      <c r="B122" s="33"/>
      <c r="C122" s="27" t="s">
        <v>135</v>
      </c>
      <c r="L122" s="33"/>
    </row>
    <row r="123" spans="2:12" s="1" customFormat="1" ht="16.5" customHeight="1">
      <c r="B123" s="33"/>
      <c r="E123" s="235" t="str">
        <f>E11</f>
        <v>SO 03 - Stavební úpravy kanalizace, Smetanova ulice</v>
      </c>
      <c r="F123" s="240"/>
      <c r="G123" s="240"/>
      <c r="H123" s="240"/>
      <c r="L123" s="33"/>
    </row>
    <row r="124" spans="2:12" s="1" customFormat="1" ht="6.9" customHeight="1">
      <c r="B124" s="33"/>
      <c r="L124" s="33"/>
    </row>
    <row r="125" spans="2:12" s="1" customFormat="1" ht="12" customHeight="1">
      <c r="B125" s="33"/>
      <c r="C125" s="27" t="s">
        <v>22</v>
      </c>
      <c r="F125" s="25" t="str">
        <f>F14</f>
        <v>Sušice</v>
      </c>
      <c r="I125" s="27" t="s">
        <v>24</v>
      </c>
      <c r="J125" s="53" t="str">
        <f>IF(J14="","",J14)</f>
        <v>30. 1. 2023</v>
      </c>
      <c r="L125" s="33"/>
    </row>
    <row r="126" spans="2:12" s="1" customFormat="1" ht="6.9" customHeight="1">
      <c r="B126" s="33"/>
      <c r="L126" s="33"/>
    </row>
    <row r="127" spans="2:12" s="1" customFormat="1" ht="15.15" customHeight="1">
      <c r="B127" s="33"/>
      <c r="C127" s="27" t="s">
        <v>30</v>
      </c>
      <c r="F127" s="25" t="str">
        <f>E17</f>
        <v>Město Sušice, nám. Svobody 138, 342 01 Sušice</v>
      </c>
      <c r="I127" s="27" t="s">
        <v>37</v>
      </c>
      <c r="J127" s="31" t="str">
        <f>E23</f>
        <v>Ing. Zdeněk Bláha</v>
      </c>
      <c r="L127" s="33"/>
    </row>
    <row r="128" spans="2:12" s="1" customFormat="1" ht="15.15" customHeight="1">
      <c r="B128" s="33"/>
      <c r="C128" s="27" t="s">
        <v>35</v>
      </c>
      <c r="F128" s="25" t="str">
        <f>IF(E20="","",E20)</f>
        <v>Vyplň údaj</v>
      </c>
      <c r="I128" s="27" t="s">
        <v>41</v>
      </c>
      <c r="J128" s="31" t="str">
        <f>E26</f>
        <v>Michal Komorous</v>
      </c>
      <c r="L128" s="33"/>
    </row>
    <row r="129" spans="2:65" s="1" customFormat="1" ht="10.35" customHeight="1">
      <c r="B129" s="33"/>
      <c r="L129" s="33"/>
    </row>
    <row r="130" spans="2:65" s="10" customFormat="1" ht="29.25" customHeight="1">
      <c r="B130" s="117"/>
      <c r="C130" s="118" t="s">
        <v>157</v>
      </c>
      <c r="D130" s="119" t="s">
        <v>70</v>
      </c>
      <c r="E130" s="119" t="s">
        <v>66</v>
      </c>
      <c r="F130" s="119" t="s">
        <v>67</v>
      </c>
      <c r="G130" s="119" t="s">
        <v>158</v>
      </c>
      <c r="H130" s="119" t="s">
        <v>159</v>
      </c>
      <c r="I130" s="119" t="s">
        <v>160</v>
      </c>
      <c r="J130" s="119" t="s">
        <v>143</v>
      </c>
      <c r="K130" s="120" t="s">
        <v>161</v>
      </c>
      <c r="L130" s="117"/>
      <c r="M130" s="60" t="s">
        <v>1</v>
      </c>
      <c r="N130" s="61" t="s">
        <v>49</v>
      </c>
      <c r="O130" s="61" t="s">
        <v>162</v>
      </c>
      <c r="P130" s="61" t="s">
        <v>163</v>
      </c>
      <c r="Q130" s="61" t="s">
        <v>164</v>
      </c>
      <c r="R130" s="61" t="s">
        <v>165</v>
      </c>
      <c r="S130" s="61" t="s">
        <v>166</v>
      </c>
      <c r="T130" s="62" t="s">
        <v>167</v>
      </c>
    </row>
    <row r="131" spans="2:65" s="1" customFormat="1" ht="22.8" customHeight="1">
      <c r="B131" s="33"/>
      <c r="C131" s="65" t="s">
        <v>168</v>
      </c>
      <c r="J131" s="121">
        <f>BK131</f>
        <v>0</v>
      </c>
      <c r="L131" s="33"/>
      <c r="M131" s="63"/>
      <c r="N131" s="54"/>
      <c r="O131" s="54"/>
      <c r="P131" s="122">
        <f>P132+P798</f>
        <v>0</v>
      </c>
      <c r="Q131" s="54"/>
      <c r="R131" s="122">
        <f>R132+R798</f>
        <v>41.493955989999989</v>
      </c>
      <c r="S131" s="54"/>
      <c r="T131" s="123">
        <f>T132+T798</f>
        <v>44.601749999999996</v>
      </c>
      <c r="AT131" s="17" t="s">
        <v>84</v>
      </c>
      <c r="AU131" s="17" t="s">
        <v>145</v>
      </c>
      <c r="BK131" s="124">
        <f>BK132+BK798</f>
        <v>0</v>
      </c>
    </row>
    <row r="132" spans="2:65" s="11" customFormat="1" ht="25.95" customHeight="1">
      <c r="B132" s="125"/>
      <c r="D132" s="126" t="s">
        <v>84</v>
      </c>
      <c r="E132" s="127" t="s">
        <v>169</v>
      </c>
      <c r="F132" s="127" t="s">
        <v>170</v>
      </c>
      <c r="I132" s="128"/>
      <c r="J132" s="129">
        <f>BK132</f>
        <v>0</v>
      </c>
      <c r="L132" s="125"/>
      <c r="M132" s="130"/>
      <c r="P132" s="131">
        <f>P133+P419+P425+P483+P499+P745+P760+P795</f>
        <v>0</v>
      </c>
      <c r="R132" s="131">
        <f>R133+R419+R425+R483+R499+R745+R760+R795</f>
        <v>41.493955989999989</v>
      </c>
      <c r="T132" s="132">
        <f>T133+T419+T425+T483+T499+T745+T760+T795</f>
        <v>44.601749999999996</v>
      </c>
      <c r="AR132" s="126" t="s">
        <v>92</v>
      </c>
      <c r="AT132" s="133" t="s">
        <v>84</v>
      </c>
      <c r="AU132" s="133" t="s">
        <v>85</v>
      </c>
      <c r="AY132" s="126" t="s">
        <v>171</v>
      </c>
      <c r="BK132" s="134">
        <f>BK133+BK419+BK425+BK483+BK499+BK745+BK760+BK795</f>
        <v>0</v>
      </c>
    </row>
    <row r="133" spans="2:65" s="11" customFormat="1" ht="22.8" customHeight="1">
      <c r="B133" s="125"/>
      <c r="D133" s="126" t="s">
        <v>84</v>
      </c>
      <c r="E133" s="135" t="s">
        <v>92</v>
      </c>
      <c r="F133" s="135" t="s">
        <v>172</v>
      </c>
      <c r="I133" s="128"/>
      <c r="J133" s="136">
        <f>BK133</f>
        <v>0</v>
      </c>
      <c r="L133" s="125"/>
      <c r="M133" s="130"/>
      <c r="P133" s="131">
        <f>SUM(P134:P418)</f>
        <v>0</v>
      </c>
      <c r="R133" s="131">
        <f>SUM(R134:R418)</f>
        <v>1.5648955899999999</v>
      </c>
      <c r="T133" s="132">
        <f>SUM(T134:T418)</f>
        <v>24.74625</v>
      </c>
      <c r="AR133" s="126" t="s">
        <v>92</v>
      </c>
      <c r="AT133" s="133" t="s">
        <v>84</v>
      </c>
      <c r="AU133" s="133" t="s">
        <v>92</v>
      </c>
      <c r="AY133" s="126" t="s">
        <v>171</v>
      </c>
      <c r="BK133" s="134">
        <f>SUM(BK134:BK418)</f>
        <v>0</v>
      </c>
    </row>
    <row r="134" spans="2:65" s="1" customFormat="1" ht="24.15" customHeight="1">
      <c r="B134" s="33"/>
      <c r="C134" s="137" t="s">
        <v>92</v>
      </c>
      <c r="D134" s="137" t="s">
        <v>173</v>
      </c>
      <c r="E134" s="138" t="s">
        <v>2339</v>
      </c>
      <c r="F134" s="139" t="s">
        <v>2340</v>
      </c>
      <c r="G134" s="140" t="s">
        <v>176</v>
      </c>
      <c r="H134" s="141">
        <v>3.75</v>
      </c>
      <c r="I134" s="142"/>
      <c r="J134" s="143">
        <f>ROUND(I134*H134,2)</f>
        <v>0</v>
      </c>
      <c r="K134" s="139" t="s">
        <v>177</v>
      </c>
      <c r="L134" s="33"/>
      <c r="M134" s="144" t="s">
        <v>1</v>
      </c>
      <c r="N134" s="145" t="s">
        <v>50</v>
      </c>
      <c r="P134" s="146">
        <f>O134*H134</f>
        <v>0</v>
      </c>
      <c r="Q134" s="146">
        <v>0</v>
      </c>
      <c r="R134" s="146">
        <f>Q134*H134</f>
        <v>0</v>
      </c>
      <c r="S134" s="146">
        <v>0.29499999999999998</v>
      </c>
      <c r="T134" s="147">
        <f>S134*H134</f>
        <v>1.10625</v>
      </c>
      <c r="AR134" s="148" t="s">
        <v>178</v>
      </c>
      <c r="AT134" s="148" t="s">
        <v>173</v>
      </c>
      <c r="AU134" s="148" t="s">
        <v>98</v>
      </c>
      <c r="AY134" s="17" t="s">
        <v>171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92</v>
      </c>
      <c r="BK134" s="149">
        <f>ROUND(I134*H134,2)</f>
        <v>0</v>
      </c>
      <c r="BL134" s="17" t="s">
        <v>178</v>
      </c>
      <c r="BM134" s="148" t="s">
        <v>2341</v>
      </c>
    </row>
    <row r="135" spans="2:65" s="1" customFormat="1" ht="38.4">
      <c r="B135" s="33"/>
      <c r="D135" s="150" t="s">
        <v>180</v>
      </c>
      <c r="F135" s="151" t="s">
        <v>2342</v>
      </c>
      <c r="I135" s="152"/>
      <c r="L135" s="33"/>
      <c r="M135" s="153"/>
      <c r="T135" s="57"/>
      <c r="AT135" s="17" t="s">
        <v>180</v>
      </c>
      <c r="AU135" s="17" t="s">
        <v>98</v>
      </c>
    </row>
    <row r="136" spans="2:65" s="14" customFormat="1">
      <c r="B136" s="182"/>
      <c r="D136" s="150" t="s">
        <v>182</v>
      </c>
      <c r="E136" s="183" t="s">
        <v>1</v>
      </c>
      <c r="F136" s="184" t="s">
        <v>2343</v>
      </c>
      <c r="H136" s="183" t="s">
        <v>1</v>
      </c>
      <c r="I136" s="185"/>
      <c r="L136" s="182"/>
      <c r="M136" s="186"/>
      <c r="T136" s="187"/>
      <c r="AT136" s="183" t="s">
        <v>182</v>
      </c>
      <c r="AU136" s="183" t="s">
        <v>98</v>
      </c>
      <c r="AV136" s="14" t="s">
        <v>92</v>
      </c>
      <c r="AW136" s="14" t="s">
        <v>40</v>
      </c>
      <c r="AX136" s="14" t="s">
        <v>85</v>
      </c>
      <c r="AY136" s="183" t="s">
        <v>171</v>
      </c>
    </row>
    <row r="137" spans="2:65" s="12" customFormat="1">
      <c r="B137" s="154"/>
      <c r="D137" s="150" t="s">
        <v>182</v>
      </c>
      <c r="E137" s="155" t="s">
        <v>1</v>
      </c>
      <c r="F137" s="156" t="s">
        <v>2344</v>
      </c>
      <c r="H137" s="157">
        <v>3.75</v>
      </c>
      <c r="I137" s="158"/>
      <c r="L137" s="154"/>
      <c r="M137" s="159"/>
      <c r="T137" s="160"/>
      <c r="AT137" s="155" t="s">
        <v>182</v>
      </c>
      <c r="AU137" s="155" t="s">
        <v>98</v>
      </c>
      <c r="AV137" s="12" t="s">
        <v>98</v>
      </c>
      <c r="AW137" s="12" t="s">
        <v>40</v>
      </c>
      <c r="AX137" s="12" t="s">
        <v>85</v>
      </c>
      <c r="AY137" s="155" t="s">
        <v>171</v>
      </c>
    </row>
    <row r="138" spans="2:65" s="13" customFormat="1">
      <c r="B138" s="172"/>
      <c r="D138" s="150" t="s">
        <v>182</v>
      </c>
      <c r="E138" s="173" t="s">
        <v>1</v>
      </c>
      <c r="F138" s="174" t="s">
        <v>546</v>
      </c>
      <c r="H138" s="175">
        <v>3.75</v>
      </c>
      <c r="I138" s="176"/>
      <c r="L138" s="172"/>
      <c r="M138" s="177"/>
      <c r="T138" s="178"/>
      <c r="AT138" s="173" t="s">
        <v>182</v>
      </c>
      <c r="AU138" s="173" t="s">
        <v>98</v>
      </c>
      <c r="AV138" s="13" t="s">
        <v>178</v>
      </c>
      <c r="AW138" s="13" t="s">
        <v>40</v>
      </c>
      <c r="AX138" s="13" t="s">
        <v>92</v>
      </c>
      <c r="AY138" s="173" t="s">
        <v>171</v>
      </c>
    </row>
    <row r="139" spans="2:65" s="1" customFormat="1" ht="24.15" customHeight="1">
      <c r="B139" s="33"/>
      <c r="C139" s="137" t="s">
        <v>98</v>
      </c>
      <c r="D139" s="137" t="s">
        <v>173</v>
      </c>
      <c r="E139" s="138" t="s">
        <v>2345</v>
      </c>
      <c r="F139" s="139" t="s">
        <v>2346</v>
      </c>
      <c r="G139" s="140" t="s">
        <v>176</v>
      </c>
      <c r="H139" s="141">
        <v>45.9</v>
      </c>
      <c r="I139" s="142"/>
      <c r="J139" s="143">
        <f>ROUND(I139*H139,2)</f>
        <v>0</v>
      </c>
      <c r="K139" s="139" t="s">
        <v>177</v>
      </c>
      <c r="L139" s="33"/>
      <c r="M139" s="144" t="s">
        <v>1</v>
      </c>
      <c r="N139" s="145" t="s">
        <v>50</v>
      </c>
      <c r="P139" s="146">
        <f>O139*H139</f>
        <v>0</v>
      </c>
      <c r="Q139" s="146">
        <v>0</v>
      </c>
      <c r="R139" s="146">
        <f>Q139*H139</f>
        <v>0</v>
      </c>
      <c r="S139" s="146">
        <v>0.5</v>
      </c>
      <c r="T139" s="147">
        <f>S139*H139</f>
        <v>22.95</v>
      </c>
      <c r="AR139" s="148" t="s">
        <v>178</v>
      </c>
      <c r="AT139" s="148" t="s">
        <v>173</v>
      </c>
      <c r="AU139" s="148" t="s">
        <v>98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92</v>
      </c>
      <c r="BK139" s="149">
        <f>ROUND(I139*H139,2)</f>
        <v>0</v>
      </c>
      <c r="BL139" s="17" t="s">
        <v>178</v>
      </c>
      <c r="BM139" s="148" t="s">
        <v>2347</v>
      </c>
    </row>
    <row r="140" spans="2:65" s="1" customFormat="1" ht="38.4">
      <c r="B140" s="33"/>
      <c r="D140" s="150" t="s">
        <v>180</v>
      </c>
      <c r="F140" s="151" t="s">
        <v>2348</v>
      </c>
      <c r="I140" s="152"/>
      <c r="L140" s="33"/>
      <c r="M140" s="153"/>
      <c r="T140" s="57"/>
      <c r="AT140" s="17" t="s">
        <v>180</v>
      </c>
      <c r="AU140" s="17" t="s">
        <v>98</v>
      </c>
    </row>
    <row r="141" spans="2:65" s="1" customFormat="1" ht="19.2">
      <c r="B141" s="33"/>
      <c r="D141" s="150" t="s">
        <v>188</v>
      </c>
      <c r="F141" s="161" t="s">
        <v>2349</v>
      </c>
      <c r="I141" s="152"/>
      <c r="L141" s="33"/>
      <c r="M141" s="153"/>
      <c r="T141" s="57"/>
      <c r="AT141" s="17" t="s">
        <v>188</v>
      </c>
      <c r="AU141" s="17" t="s">
        <v>98</v>
      </c>
    </row>
    <row r="142" spans="2:65" s="14" customFormat="1">
      <c r="B142" s="182"/>
      <c r="D142" s="150" t="s">
        <v>182</v>
      </c>
      <c r="E142" s="183" t="s">
        <v>1</v>
      </c>
      <c r="F142" s="184" t="s">
        <v>2343</v>
      </c>
      <c r="H142" s="183" t="s">
        <v>1</v>
      </c>
      <c r="I142" s="185"/>
      <c r="L142" s="182"/>
      <c r="M142" s="186"/>
      <c r="T142" s="187"/>
      <c r="AT142" s="183" t="s">
        <v>182</v>
      </c>
      <c r="AU142" s="183" t="s">
        <v>98</v>
      </c>
      <c r="AV142" s="14" t="s">
        <v>92</v>
      </c>
      <c r="AW142" s="14" t="s">
        <v>40</v>
      </c>
      <c r="AX142" s="14" t="s">
        <v>85</v>
      </c>
      <c r="AY142" s="183" t="s">
        <v>171</v>
      </c>
    </row>
    <row r="143" spans="2:65" s="12" customFormat="1">
      <c r="B143" s="154"/>
      <c r="D143" s="150" t="s">
        <v>182</v>
      </c>
      <c r="E143" s="155" t="s">
        <v>1</v>
      </c>
      <c r="F143" s="156" t="s">
        <v>2350</v>
      </c>
      <c r="H143" s="157">
        <v>45.9</v>
      </c>
      <c r="I143" s="158"/>
      <c r="L143" s="154"/>
      <c r="M143" s="159"/>
      <c r="T143" s="160"/>
      <c r="AT143" s="155" t="s">
        <v>182</v>
      </c>
      <c r="AU143" s="155" t="s">
        <v>98</v>
      </c>
      <c r="AV143" s="12" t="s">
        <v>98</v>
      </c>
      <c r="AW143" s="12" t="s">
        <v>40</v>
      </c>
      <c r="AX143" s="12" t="s">
        <v>85</v>
      </c>
      <c r="AY143" s="155" t="s">
        <v>171</v>
      </c>
    </row>
    <row r="144" spans="2:65" s="13" customFormat="1">
      <c r="B144" s="172"/>
      <c r="D144" s="150" t="s">
        <v>182</v>
      </c>
      <c r="E144" s="173" t="s">
        <v>1</v>
      </c>
      <c r="F144" s="174" t="s">
        <v>546</v>
      </c>
      <c r="H144" s="175">
        <v>45.9</v>
      </c>
      <c r="I144" s="176"/>
      <c r="L144" s="172"/>
      <c r="M144" s="177"/>
      <c r="T144" s="178"/>
      <c r="AT144" s="173" t="s">
        <v>182</v>
      </c>
      <c r="AU144" s="173" t="s">
        <v>98</v>
      </c>
      <c r="AV144" s="13" t="s">
        <v>178</v>
      </c>
      <c r="AW144" s="13" t="s">
        <v>40</v>
      </c>
      <c r="AX144" s="13" t="s">
        <v>92</v>
      </c>
      <c r="AY144" s="173" t="s">
        <v>171</v>
      </c>
    </row>
    <row r="145" spans="2:65" s="1" customFormat="1" ht="16.5" customHeight="1">
      <c r="B145" s="33"/>
      <c r="C145" s="137" t="s">
        <v>190</v>
      </c>
      <c r="D145" s="137" t="s">
        <v>173</v>
      </c>
      <c r="E145" s="138" t="s">
        <v>2351</v>
      </c>
      <c r="F145" s="139" t="s">
        <v>2352</v>
      </c>
      <c r="G145" s="140" t="s">
        <v>197</v>
      </c>
      <c r="H145" s="141">
        <v>3</v>
      </c>
      <c r="I145" s="142"/>
      <c r="J145" s="143">
        <f>ROUND(I145*H145,2)</f>
        <v>0</v>
      </c>
      <c r="K145" s="139" t="s">
        <v>177</v>
      </c>
      <c r="L145" s="33"/>
      <c r="M145" s="144" t="s">
        <v>1</v>
      </c>
      <c r="N145" s="145" t="s">
        <v>50</v>
      </c>
      <c r="P145" s="146">
        <f>O145*H145</f>
        <v>0</v>
      </c>
      <c r="Q145" s="146">
        <v>0</v>
      </c>
      <c r="R145" s="146">
        <f>Q145*H145</f>
        <v>0</v>
      </c>
      <c r="S145" s="146">
        <v>0.23</v>
      </c>
      <c r="T145" s="147">
        <f>S145*H145</f>
        <v>0.69000000000000006</v>
      </c>
      <c r="AR145" s="148" t="s">
        <v>178</v>
      </c>
      <c r="AT145" s="148" t="s">
        <v>173</v>
      </c>
      <c r="AU145" s="148" t="s">
        <v>98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92</v>
      </c>
      <c r="BK145" s="149">
        <f>ROUND(I145*H145,2)</f>
        <v>0</v>
      </c>
      <c r="BL145" s="17" t="s">
        <v>178</v>
      </c>
      <c r="BM145" s="148" t="s">
        <v>2353</v>
      </c>
    </row>
    <row r="146" spans="2:65" s="1" customFormat="1" ht="28.8">
      <c r="B146" s="33"/>
      <c r="D146" s="150" t="s">
        <v>180</v>
      </c>
      <c r="F146" s="151" t="s">
        <v>2354</v>
      </c>
      <c r="I146" s="152"/>
      <c r="L146" s="33"/>
      <c r="M146" s="153"/>
      <c r="T146" s="57"/>
      <c r="AT146" s="17" t="s">
        <v>180</v>
      </c>
      <c r="AU146" s="17" t="s">
        <v>98</v>
      </c>
    </row>
    <row r="147" spans="2:65" s="14" customFormat="1">
      <c r="B147" s="182"/>
      <c r="D147" s="150" t="s">
        <v>182</v>
      </c>
      <c r="E147" s="183" t="s">
        <v>1</v>
      </c>
      <c r="F147" s="184" t="s">
        <v>2343</v>
      </c>
      <c r="H147" s="183" t="s">
        <v>1</v>
      </c>
      <c r="I147" s="185"/>
      <c r="L147" s="182"/>
      <c r="M147" s="186"/>
      <c r="T147" s="187"/>
      <c r="AT147" s="183" t="s">
        <v>182</v>
      </c>
      <c r="AU147" s="183" t="s">
        <v>98</v>
      </c>
      <c r="AV147" s="14" t="s">
        <v>92</v>
      </c>
      <c r="AW147" s="14" t="s">
        <v>40</v>
      </c>
      <c r="AX147" s="14" t="s">
        <v>85</v>
      </c>
      <c r="AY147" s="183" t="s">
        <v>171</v>
      </c>
    </row>
    <row r="148" spans="2:65" s="12" customFormat="1">
      <c r="B148" s="154"/>
      <c r="D148" s="150" t="s">
        <v>182</v>
      </c>
      <c r="E148" s="155" t="s">
        <v>1</v>
      </c>
      <c r="F148" s="156" t="s">
        <v>1551</v>
      </c>
      <c r="H148" s="157">
        <v>3</v>
      </c>
      <c r="I148" s="158"/>
      <c r="L148" s="154"/>
      <c r="M148" s="159"/>
      <c r="T148" s="160"/>
      <c r="AT148" s="155" t="s">
        <v>182</v>
      </c>
      <c r="AU148" s="155" t="s">
        <v>98</v>
      </c>
      <c r="AV148" s="12" t="s">
        <v>98</v>
      </c>
      <c r="AW148" s="12" t="s">
        <v>40</v>
      </c>
      <c r="AX148" s="12" t="s">
        <v>85</v>
      </c>
      <c r="AY148" s="155" t="s">
        <v>171</v>
      </c>
    </row>
    <row r="149" spans="2:65" s="13" customFormat="1">
      <c r="B149" s="172"/>
      <c r="D149" s="150" t="s">
        <v>182</v>
      </c>
      <c r="E149" s="173" t="s">
        <v>1</v>
      </c>
      <c r="F149" s="174" t="s">
        <v>546</v>
      </c>
      <c r="H149" s="175">
        <v>3</v>
      </c>
      <c r="I149" s="176"/>
      <c r="L149" s="172"/>
      <c r="M149" s="177"/>
      <c r="T149" s="178"/>
      <c r="AT149" s="173" t="s">
        <v>182</v>
      </c>
      <c r="AU149" s="173" t="s">
        <v>98</v>
      </c>
      <c r="AV149" s="13" t="s">
        <v>178</v>
      </c>
      <c r="AW149" s="13" t="s">
        <v>40</v>
      </c>
      <c r="AX149" s="13" t="s">
        <v>92</v>
      </c>
      <c r="AY149" s="173" t="s">
        <v>171</v>
      </c>
    </row>
    <row r="150" spans="2:65" s="1" customFormat="1" ht="16.5" customHeight="1">
      <c r="B150" s="33"/>
      <c r="C150" s="137" t="s">
        <v>178</v>
      </c>
      <c r="D150" s="137" t="s">
        <v>173</v>
      </c>
      <c r="E150" s="138" t="s">
        <v>780</v>
      </c>
      <c r="F150" s="139" t="s">
        <v>781</v>
      </c>
      <c r="G150" s="140" t="s">
        <v>782</v>
      </c>
      <c r="H150" s="141">
        <v>1</v>
      </c>
      <c r="I150" s="142"/>
      <c r="J150" s="143">
        <f>ROUND(I150*H150,2)</f>
        <v>0</v>
      </c>
      <c r="K150" s="139" t="s">
        <v>1</v>
      </c>
      <c r="L150" s="33"/>
      <c r="M150" s="144" t="s">
        <v>1</v>
      </c>
      <c r="N150" s="145" t="s">
        <v>50</v>
      </c>
      <c r="P150" s="146">
        <f>O150*H150</f>
        <v>0</v>
      </c>
      <c r="Q150" s="146">
        <v>3.0000000000000001E-5</v>
      </c>
      <c r="R150" s="146">
        <f>Q150*H150</f>
        <v>3.0000000000000001E-5</v>
      </c>
      <c r="S150" s="146">
        <v>0</v>
      </c>
      <c r="T150" s="147">
        <f>S150*H150</f>
        <v>0</v>
      </c>
      <c r="AR150" s="148" t="s">
        <v>178</v>
      </c>
      <c r="AT150" s="148" t="s">
        <v>173</v>
      </c>
      <c r="AU150" s="148" t="s">
        <v>98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92</v>
      </c>
      <c r="BK150" s="149">
        <f>ROUND(I150*H150,2)</f>
        <v>0</v>
      </c>
      <c r="BL150" s="17" t="s">
        <v>178</v>
      </c>
      <c r="BM150" s="148" t="s">
        <v>2355</v>
      </c>
    </row>
    <row r="151" spans="2:65" s="1" customFormat="1">
      <c r="B151" s="33"/>
      <c r="D151" s="150" t="s">
        <v>180</v>
      </c>
      <c r="F151" s="151" t="s">
        <v>781</v>
      </c>
      <c r="I151" s="152"/>
      <c r="L151" s="33"/>
      <c r="M151" s="153"/>
      <c r="T151" s="57"/>
      <c r="AT151" s="17" t="s">
        <v>180</v>
      </c>
      <c r="AU151" s="17" t="s">
        <v>98</v>
      </c>
    </row>
    <row r="152" spans="2:65" s="1" customFormat="1" ht="48">
      <c r="B152" s="33"/>
      <c r="D152" s="150" t="s">
        <v>188</v>
      </c>
      <c r="F152" s="161" t="s">
        <v>784</v>
      </c>
      <c r="I152" s="152"/>
      <c r="L152" s="33"/>
      <c r="M152" s="153"/>
      <c r="T152" s="57"/>
      <c r="AT152" s="17" t="s">
        <v>188</v>
      </c>
      <c r="AU152" s="17" t="s">
        <v>98</v>
      </c>
    </row>
    <row r="153" spans="2:65" s="12" customFormat="1">
      <c r="B153" s="154"/>
      <c r="D153" s="150" t="s">
        <v>182</v>
      </c>
      <c r="E153" s="155" t="s">
        <v>1</v>
      </c>
      <c r="F153" s="156" t="s">
        <v>785</v>
      </c>
      <c r="H153" s="157">
        <v>1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85</v>
      </c>
      <c r="AY153" s="155" t="s">
        <v>171</v>
      </c>
    </row>
    <row r="154" spans="2:65" s="13" customFormat="1">
      <c r="B154" s="172"/>
      <c r="D154" s="150" t="s">
        <v>182</v>
      </c>
      <c r="E154" s="173" t="s">
        <v>1</v>
      </c>
      <c r="F154" s="174" t="s">
        <v>546</v>
      </c>
      <c r="H154" s="175">
        <v>1</v>
      </c>
      <c r="I154" s="176"/>
      <c r="L154" s="172"/>
      <c r="M154" s="177"/>
      <c r="T154" s="178"/>
      <c r="AT154" s="173" t="s">
        <v>182</v>
      </c>
      <c r="AU154" s="173" t="s">
        <v>98</v>
      </c>
      <c r="AV154" s="13" t="s">
        <v>178</v>
      </c>
      <c r="AW154" s="13" t="s">
        <v>40</v>
      </c>
      <c r="AX154" s="13" t="s">
        <v>92</v>
      </c>
      <c r="AY154" s="173" t="s">
        <v>171</v>
      </c>
    </row>
    <row r="155" spans="2:65" s="1" customFormat="1" ht="24.15" customHeight="1">
      <c r="B155" s="33"/>
      <c r="C155" s="137" t="s">
        <v>202</v>
      </c>
      <c r="D155" s="137" t="s">
        <v>173</v>
      </c>
      <c r="E155" s="138" t="s">
        <v>786</v>
      </c>
      <c r="F155" s="139" t="s">
        <v>787</v>
      </c>
      <c r="G155" s="140" t="s">
        <v>788</v>
      </c>
      <c r="H155" s="141">
        <v>720</v>
      </c>
      <c r="I155" s="142"/>
      <c r="J155" s="143">
        <f>ROUND(I155*H155,2)</f>
        <v>0</v>
      </c>
      <c r="K155" s="139" t="s">
        <v>177</v>
      </c>
      <c r="L155" s="33"/>
      <c r="M155" s="144" t="s">
        <v>1</v>
      </c>
      <c r="N155" s="145" t="s">
        <v>50</v>
      </c>
      <c r="P155" s="146">
        <f>O155*H155</f>
        <v>0</v>
      </c>
      <c r="Q155" s="146">
        <v>3.0000000000000001E-5</v>
      </c>
      <c r="R155" s="146">
        <f>Q155*H155</f>
        <v>2.1600000000000001E-2</v>
      </c>
      <c r="S155" s="146">
        <v>0</v>
      </c>
      <c r="T155" s="147">
        <f>S155*H155</f>
        <v>0</v>
      </c>
      <c r="AR155" s="148" t="s">
        <v>178</v>
      </c>
      <c r="AT155" s="148" t="s">
        <v>173</v>
      </c>
      <c r="AU155" s="148" t="s">
        <v>98</v>
      </c>
      <c r="AY155" s="17" t="s">
        <v>171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92</v>
      </c>
      <c r="BK155" s="149">
        <f>ROUND(I155*H155,2)</f>
        <v>0</v>
      </c>
      <c r="BL155" s="17" t="s">
        <v>178</v>
      </c>
      <c r="BM155" s="148" t="s">
        <v>2356</v>
      </c>
    </row>
    <row r="156" spans="2:65" s="1" customFormat="1" ht="19.2">
      <c r="B156" s="33"/>
      <c r="D156" s="150" t="s">
        <v>180</v>
      </c>
      <c r="F156" s="151" t="s">
        <v>790</v>
      </c>
      <c r="I156" s="152"/>
      <c r="L156" s="33"/>
      <c r="M156" s="153"/>
      <c r="T156" s="57"/>
      <c r="AT156" s="17" t="s">
        <v>180</v>
      </c>
      <c r="AU156" s="17" t="s">
        <v>98</v>
      </c>
    </row>
    <row r="157" spans="2:65" s="12" customFormat="1">
      <c r="B157" s="154"/>
      <c r="D157" s="150" t="s">
        <v>182</v>
      </c>
      <c r="E157" s="155" t="s">
        <v>1</v>
      </c>
      <c r="F157" s="156" t="s">
        <v>2357</v>
      </c>
      <c r="H157" s="157">
        <v>720</v>
      </c>
      <c r="I157" s="158"/>
      <c r="L157" s="154"/>
      <c r="M157" s="159"/>
      <c r="T157" s="160"/>
      <c r="AT157" s="155" t="s">
        <v>182</v>
      </c>
      <c r="AU157" s="155" t="s">
        <v>98</v>
      </c>
      <c r="AV157" s="12" t="s">
        <v>98</v>
      </c>
      <c r="AW157" s="12" t="s">
        <v>40</v>
      </c>
      <c r="AX157" s="12" t="s">
        <v>85</v>
      </c>
      <c r="AY157" s="155" t="s">
        <v>171</v>
      </c>
    </row>
    <row r="158" spans="2:65" s="13" customFormat="1">
      <c r="B158" s="172"/>
      <c r="D158" s="150" t="s">
        <v>182</v>
      </c>
      <c r="E158" s="173" t="s">
        <v>1</v>
      </c>
      <c r="F158" s="174" t="s">
        <v>546</v>
      </c>
      <c r="H158" s="175">
        <v>720</v>
      </c>
      <c r="I158" s="176"/>
      <c r="L158" s="172"/>
      <c r="M158" s="177"/>
      <c r="T158" s="178"/>
      <c r="AT158" s="173" t="s">
        <v>182</v>
      </c>
      <c r="AU158" s="173" t="s">
        <v>98</v>
      </c>
      <c r="AV158" s="13" t="s">
        <v>178</v>
      </c>
      <c r="AW158" s="13" t="s">
        <v>40</v>
      </c>
      <c r="AX158" s="13" t="s">
        <v>92</v>
      </c>
      <c r="AY158" s="173" t="s">
        <v>171</v>
      </c>
    </row>
    <row r="159" spans="2:65" s="1" customFormat="1" ht="24.15" customHeight="1">
      <c r="B159" s="33"/>
      <c r="C159" s="137" t="s">
        <v>207</v>
      </c>
      <c r="D159" s="137" t="s">
        <v>173</v>
      </c>
      <c r="E159" s="138" t="s">
        <v>792</v>
      </c>
      <c r="F159" s="139" t="s">
        <v>793</v>
      </c>
      <c r="G159" s="140" t="s">
        <v>794</v>
      </c>
      <c r="H159" s="141">
        <v>90</v>
      </c>
      <c r="I159" s="142"/>
      <c r="J159" s="143">
        <f>ROUND(I159*H159,2)</f>
        <v>0</v>
      </c>
      <c r="K159" s="139" t="s">
        <v>177</v>
      </c>
      <c r="L159" s="33"/>
      <c r="M159" s="144" t="s">
        <v>1</v>
      </c>
      <c r="N159" s="145" t="s">
        <v>50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178</v>
      </c>
      <c r="AT159" s="148" t="s">
        <v>173</v>
      </c>
      <c r="AU159" s="148" t="s">
        <v>98</v>
      </c>
      <c r="AY159" s="17" t="s">
        <v>171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92</v>
      </c>
      <c r="BK159" s="149">
        <f>ROUND(I159*H159,2)</f>
        <v>0</v>
      </c>
      <c r="BL159" s="17" t="s">
        <v>178</v>
      </c>
      <c r="BM159" s="148" t="s">
        <v>2358</v>
      </c>
    </row>
    <row r="160" spans="2:65" s="1" customFormat="1" ht="19.2">
      <c r="B160" s="33"/>
      <c r="D160" s="150" t="s">
        <v>180</v>
      </c>
      <c r="F160" s="151" t="s">
        <v>796</v>
      </c>
      <c r="I160" s="152"/>
      <c r="L160" s="33"/>
      <c r="M160" s="153"/>
      <c r="T160" s="57"/>
      <c r="AT160" s="17" t="s">
        <v>180</v>
      </c>
      <c r="AU160" s="17" t="s">
        <v>98</v>
      </c>
    </row>
    <row r="161" spans="2:65" s="12" customFormat="1">
      <c r="B161" s="154"/>
      <c r="D161" s="150" t="s">
        <v>182</v>
      </c>
      <c r="E161" s="155" t="s">
        <v>1</v>
      </c>
      <c r="F161" s="156" t="s">
        <v>2359</v>
      </c>
      <c r="H161" s="157">
        <v>90</v>
      </c>
      <c r="I161" s="158"/>
      <c r="L161" s="154"/>
      <c r="M161" s="159"/>
      <c r="T161" s="160"/>
      <c r="AT161" s="155" t="s">
        <v>182</v>
      </c>
      <c r="AU161" s="155" t="s">
        <v>98</v>
      </c>
      <c r="AV161" s="12" t="s">
        <v>98</v>
      </c>
      <c r="AW161" s="12" t="s">
        <v>40</v>
      </c>
      <c r="AX161" s="12" t="s">
        <v>85</v>
      </c>
      <c r="AY161" s="155" t="s">
        <v>171</v>
      </c>
    </row>
    <row r="162" spans="2:65" s="13" customFormat="1">
      <c r="B162" s="172"/>
      <c r="D162" s="150" t="s">
        <v>182</v>
      </c>
      <c r="E162" s="173" t="s">
        <v>1</v>
      </c>
      <c r="F162" s="174" t="s">
        <v>546</v>
      </c>
      <c r="H162" s="175">
        <v>90</v>
      </c>
      <c r="I162" s="176"/>
      <c r="L162" s="172"/>
      <c r="M162" s="177"/>
      <c r="T162" s="178"/>
      <c r="AT162" s="173" t="s">
        <v>182</v>
      </c>
      <c r="AU162" s="173" t="s">
        <v>98</v>
      </c>
      <c r="AV162" s="13" t="s">
        <v>178</v>
      </c>
      <c r="AW162" s="13" t="s">
        <v>40</v>
      </c>
      <c r="AX162" s="13" t="s">
        <v>92</v>
      </c>
      <c r="AY162" s="173" t="s">
        <v>171</v>
      </c>
    </row>
    <row r="163" spans="2:65" s="1" customFormat="1" ht="24.15" customHeight="1">
      <c r="B163" s="33"/>
      <c r="C163" s="137" t="s">
        <v>212</v>
      </c>
      <c r="D163" s="137" t="s">
        <v>173</v>
      </c>
      <c r="E163" s="138" t="s">
        <v>798</v>
      </c>
      <c r="F163" s="139" t="s">
        <v>799</v>
      </c>
      <c r="G163" s="140" t="s">
        <v>197</v>
      </c>
      <c r="H163" s="141">
        <v>6</v>
      </c>
      <c r="I163" s="142"/>
      <c r="J163" s="143">
        <f>ROUND(I163*H163,2)</f>
        <v>0</v>
      </c>
      <c r="K163" s="139" t="s">
        <v>177</v>
      </c>
      <c r="L163" s="33"/>
      <c r="M163" s="144" t="s">
        <v>1</v>
      </c>
      <c r="N163" s="145" t="s">
        <v>50</v>
      </c>
      <c r="P163" s="146">
        <f>O163*H163</f>
        <v>0</v>
      </c>
      <c r="Q163" s="146">
        <v>8.6800000000000002E-3</v>
      </c>
      <c r="R163" s="146">
        <f>Q163*H163</f>
        <v>5.2080000000000001E-2</v>
      </c>
      <c r="S163" s="146">
        <v>0</v>
      </c>
      <c r="T163" s="147">
        <f>S163*H163</f>
        <v>0</v>
      </c>
      <c r="AR163" s="148" t="s">
        <v>178</v>
      </c>
      <c r="AT163" s="148" t="s">
        <v>173</v>
      </c>
      <c r="AU163" s="148" t="s">
        <v>98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92</v>
      </c>
      <c r="BK163" s="149">
        <f>ROUND(I163*H163,2)</f>
        <v>0</v>
      </c>
      <c r="BL163" s="17" t="s">
        <v>178</v>
      </c>
      <c r="BM163" s="148" t="s">
        <v>2360</v>
      </c>
    </row>
    <row r="164" spans="2:65" s="1" customFormat="1" ht="57.6">
      <c r="B164" s="33"/>
      <c r="D164" s="150" t="s">
        <v>180</v>
      </c>
      <c r="F164" s="151" t="s">
        <v>801</v>
      </c>
      <c r="I164" s="152"/>
      <c r="L164" s="33"/>
      <c r="M164" s="153"/>
      <c r="T164" s="57"/>
      <c r="AT164" s="17" t="s">
        <v>180</v>
      </c>
      <c r="AU164" s="17" t="s">
        <v>98</v>
      </c>
    </row>
    <row r="165" spans="2:65" s="14" customFormat="1">
      <c r="B165" s="182"/>
      <c r="D165" s="150" t="s">
        <v>182</v>
      </c>
      <c r="E165" s="183" t="s">
        <v>1</v>
      </c>
      <c r="F165" s="184" t="s">
        <v>2361</v>
      </c>
      <c r="H165" s="183" t="s">
        <v>1</v>
      </c>
      <c r="I165" s="185"/>
      <c r="L165" s="182"/>
      <c r="M165" s="186"/>
      <c r="T165" s="187"/>
      <c r="AT165" s="183" t="s">
        <v>182</v>
      </c>
      <c r="AU165" s="183" t="s">
        <v>98</v>
      </c>
      <c r="AV165" s="14" t="s">
        <v>92</v>
      </c>
      <c r="AW165" s="14" t="s">
        <v>40</v>
      </c>
      <c r="AX165" s="14" t="s">
        <v>85</v>
      </c>
      <c r="AY165" s="183" t="s">
        <v>171</v>
      </c>
    </row>
    <row r="166" spans="2:65" s="12" customFormat="1">
      <c r="B166" s="154"/>
      <c r="D166" s="150" t="s">
        <v>182</v>
      </c>
      <c r="E166" s="155" t="s">
        <v>1</v>
      </c>
      <c r="F166" s="156" t="s">
        <v>2362</v>
      </c>
      <c r="H166" s="157">
        <v>2.4</v>
      </c>
      <c r="I166" s="158"/>
      <c r="L166" s="154"/>
      <c r="M166" s="159"/>
      <c r="T166" s="160"/>
      <c r="AT166" s="155" t="s">
        <v>182</v>
      </c>
      <c r="AU166" s="155" t="s">
        <v>98</v>
      </c>
      <c r="AV166" s="12" t="s">
        <v>98</v>
      </c>
      <c r="AW166" s="12" t="s">
        <v>40</v>
      </c>
      <c r="AX166" s="12" t="s">
        <v>85</v>
      </c>
      <c r="AY166" s="155" t="s">
        <v>171</v>
      </c>
    </row>
    <row r="167" spans="2:65" s="12" customFormat="1">
      <c r="B167" s="154"/>
      <c r="D167" s="150" t="s">
        <v>182</v>
      </c>
      <c r="E167" s="155" t="s">
        <v>1</v>
      </c>
      <c r="F167" s="156" t="s">
        <v>2363</v>
      </c>
      <c r="H167" s="157">
        <v>2.4</v>
      </c>
      <c r="I167" s="158"/>
      <c r="L167" s="154"/>
      <c r="M167" s="159"/>
      <c r="T167" s="160"/>
      <c r="AT167" s="155" t="s">
        <v>182</v>
      </c>
      <c r="AU167" s="155" t="s">
        <v>98</v>
      </c>
      <c r="AV167" s="12" t="s">
        <v>98</v>
      </c>
      <c r="AW167" s="12" t="s">
        <v>40</v>
      </c>
      <c r="AX167" s="12" t="s">
        <v>85</v>
      </c>
      <c r="AY167" s="155" t="s">
        <v>171</v>
      </c>
    </row>
    <row r="168" spans="2:65" s="12" customFormat="1">
      <c r="B168" s="154"/>
      <c r="D168" s="150" t="s">
        <v>182</v>
      </c>
      <c r="E168" s="155" t="s">
        <v>1</v>
      </c>
      <c r="F168" s="156" t="s">
        <v>2364</v>
      </c>
      <c r="H168" s="157">
        <v>1.2</v>
      </c>
      <c r="I168" s="158"/>
      <c r="L168" s="154"/>
      <c r="M168" s="159"/>
      <c r="T168" s="160"/>
      <c r="AT168" s="155" t="s">
        <v>182</v>
      </c>
      <c r="AU168" s="155" t="s">
        <v>98</v>
      </c>
      <c r="AV168" s="12" t="s">
        <v>98</v>
      </c>
      <c r="AW168" s="12" t="s">
        <v>40</v>
      </c>
      <c r="AX168" s="12" t="s">
        <v>85</v>
      </c>
      <c r="AY168" s="155" t="s">
        <v>171</v>
      </c>
    </row>
    <row r="169" spans="2:65" s="13" customFormat="1">
      <c r="B169" s="172"/>
      <c r="D169" s="150" t="s">
        <v>182</v>
      </c>
      <c r="E169" s="173" t="s">
        <v>1</v>
      </c>
      <c r="F169" s="174" t="s">
        <v>546</v>
      </c>
      <c r="H169" s="175">
        <v>6</v>
      </c>
      <c r="I169" s="176"/>
      <c r="L169" s="172"/>
      <c r="M169" s="177"/>
      <c r="T169" s="178"/>
      <c r="AT169" s="173" t="s">
        <v>182</v>
      </c>
      <c r="AU169" s="173" t="s">
        <v>98</v>
      </c>
      <c r="AV169" s="13" t="s">
        <v>178</v>
      </c>
      <c r="AW169" s="13" t="s">
        <v>40</v>
      </c>
      <c r="AX169" s="13" t="s">
        <v>92</v>
      </c>
      <c r="AY169" s="173" t="s">
        <v>171</v>
      </c>
    </row>
    <row r="170" spans="2:65" s="1" customFormat="1" ht="24.15" customHeight="1">
      <c r="B170" s="33"/>
      <c r="C170" s="137" t="s">
        <v>219</v>
      </c>
      <c r="D170" s="137" t="s">
        <v>173</v>
      </c>
      <c r="E170" s="138" t="s">
        <v>208</v>
      </c>
      <c r="F170" s="139" t="s">
        <v>209</v>
      </c>
      <c r="G170" s="140" t="s">
        <v>197</v>
      </c>
      <c r="H170" s="141">
        <v>16</v>
      </c>
      <c r="I170" s="142"/>
      <c r="J170" s="143">
        <f>ROUND(I170*H170,2)</f>
        <v>0</v>
      </c>
      <c r="K170" s="139" t="s">
        <v>177</v>
      </c>
      <c r="L170" s="33"/>
      <c r="M170" s="144" t="s">
        <v>1</v>
      </c>
      <c r="N170" s="145" t="s">
        <v>50</v>
      </c>
      <c r="P170" s="146">
        <f>O170*H170</f>
        <v>0</v>
      </c>
      <c r="Q170" s="146">
        <v>3.6900000000000002E-2</v>
      </c>
      <c r="R170" s="146">
        <f>Q170*H170</f>
        <v>0.59040000000000004</v>
      </c>
      <c r="S170" s="146">
        <v>0</v>
      </c>
      <c r="T170" s="147">
        <f>S170*H170</f>
        <v>0</v>
      </c>
      <c r="AR170" s="148" t="s">
        <v>178</v>
      </c>
      <c r="AT170" s="148" t="s">
        <v>173</v>
      </c>
      <c r="AU170" s="148" t="s">
        <v>98</v>
      </c>
      <c r="AY170" s="17" t="s">
        <v>171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92</v>
      </c>
      <c r="BK170" s="149">
        <f>ROUND(I170*H170,2)</f>
        <v>0</v>
      </c>
      <c r="BL170" s="17" t="s">
        <v>178</v>
      </c>
      <c r="BM170" s="148" t="s">
        <v>2365</v>
      </c>
    </row>
    <row r="171" spans="2:65" s="1" customFormat="1" ht="57.6">
      <c r="B171" s="33"/>
      <c r="D171" s="150" t="s">
        <v>180</v>
      </c>
      <c r="F171" s="151" t="s">
        <v>211</v>
      </c>
      <c r="I171" s="152"/>
      <c r="L171" s="33"/>
      <c r="M171" s="153"/>
      <c r="T171" s="57"/>
      <c r="AT171" s="17" t="s">
        <v>180</v>
      </c>
      <c r="AU171" s="17" t="s">
        <v>98</v>
      </c>
    </row>
    <row r="172" spans="2:65" s="14" customFormat="1">
      <c r="B172" s="182"/>
      <c r="D172" s="150" t="s">
        <v>182</v>
      </c>
      <c r="E172" s="183" t="s">
        <v>1</v>
      </c>
      <c r="F172" s="184" t="s">
        <v>2361</v>
      </c>
      <c r="H172" s="183" t="s">
        <v>1</v>
      </c>
      <c r="I172" s="185"/>
      <c r="L172" s="182"/>
      <c r="M172" s="186"/>
      <c r="T172" s="187"/>
      <c r="AT172" s="183" t="s">
        <v>182</v>
      </c>
      <c r="AU172" s="183" t="s">
        <v>98</v>
      </c>
      <c r="AV172" s="14" t="s">
        <v>92</v>
      </c>
      <c r="AW172" s="14" t="s">
        <v>40</v>
      </c>
      <c r="AX172" s="14" t="s">
        <v>85</v>
      </c>
      <c r="AY172" s="183" t="s">
        <v>171</v>
      </c>
    </row>
    <row r="173" spans="2:65" s="12" customFormat="1">
      <c r="B173" s="154"/>
      <c r="D173" s="150" t="s">
        <v>182</v>
      </c>
      <c r="E173" s="155" t="s">
        <v>1</v>
      </c>
      <c r="F173" s="156" t="s">
        <v>2366</v>
      </c>
      <c r="H173" s="157">
        <v>1.2</v>
      </c>
      <c r="I173" s="158"/>
      <c r="L173" s="154"/>
      <c r="M173" s="159"/>
      <c r="T173" s="160"/>
      <c r="AT173" s="155" t="s">
        <v>182</v>
      </c>
      <c r="AU173" s="155" t="s">
        <v>98</v>
      </c>
      <c r="AV173" s="12" t="s">
        <v>98</v>
      </c>
      <c r="AW173" s="12" t="s">
        <v>40</v>
      </c>
      <c r="AX173" s="12" t="s">
        <v>85</v>
      </c>
      <c r="AY173" s="155" t="s">
        <v>171</v>
      </c>
    </row>
    <row r="174" spans="2:65" s="12" customFormat="1">
      <c r="B174" s="154"/>
      <c r="D174" s="150" t="s">
        <v>182</v>
      </c>
      <c r="E174" s="155" t="s">
        <v>1</v>
      </c>
      <c r="F174" s="156" t="s">
        <v>2367</v>
      </c>
      <c r="H174" s="157">
        <v>4.8</v>
      </c>
      <c r="I174" s="158"/>
      <c r="L174" s="154"/>
      <c r="M174" s="159"/>
      <c r="T174" s="160"/>
      <c r="AT174" s="155" t="s">
        <v>182</v>
      </c>
      <c r="AU174" s="155" t="s">
        <v>98</v>
      </c>
      <c r="AV174" s="12" t="s">
        <v>98</v>
      </c>
      <c r="AW174" s="12" t="s">
        <v>40</v>
      </c>
      <c r="AX174" s="12" t="s">
        <v>85</v>
      </c>
      <c r="AY174" s="155" t="s">
        <v>171</v>
      </c>
    </row>
    <row r="175" spans="2:65" s="12" customFormat="1">
      <c r="B175" s="154"/>
      <c r="D175" s="150" t="s">
        <v>182</v>
      </c>
      <c r="E175" s="155" t="s">
        <v>1</v>
      </c>
      <c r="F175" s="156" t="s">
        <v>2368</v>
      </c>
      <c r="H175" s="157">
        <v>7.6</v>
      </c>
      <c r="I175" s="158"/>
      <c r="L175" s="154"/>
      <c r="M175" s="159"/>
      <c r="T175" s="160"/>
      <c r="AT175" s="155" t="s">
        <v>182</v>
      </c>
      <c r="AU175" s="155" t="s">
        <v>98</v>
      </c>
      <c r="AV175" s="12" t="s">
        <v>98</v>
      </c>
      <c r="AW175" s="12" t="s">
        <v>40</v>
      </c>
      <c r="AX175" s="12" t="s">
        <v>85</v>
      </c>
      <c r="AY175" s="155" t="s">
        <v>171</v>
      </c>
    </row>
    <row r="176" spans="2:65" s="12" customFormat="1">
      <c r="B176" s="154"/>
      <c r="D176" s="150" t="s">
        <v>182</v>
      </c>
      <c r="E176" s="155" t="s">
        <v>1</v>
      </c>
      <c r="F176" s="156" t="s">
        <v>2369</v>
      </c>
      <c r="H176" s="157">
        <v>2.4</v>
      </c>
      <c r="I176" s="158"/>
      <c r="L176" s="154"/>
      <c r="M176" s="159"/>
      <c r="T176" s="160"/>
      <c r="AT176" s="155" t="s">
        <v>182</v>
      </c>
      <c r="AU176" s="155" t="s">
        <v>98</v>
      </c>
      <c r="AV176" s="12" t="s">
        <v>98</v>
      </c>
      <c r="AW176" s="12" t="s">
        <v>40</v>
      </c>
      <c r="AX176" s="12" t="s">
        <v>85</v>
      </c>
      <c r="AY176" s="155" t="s">
        <v>171</v>
      </c>
    </row>
    <row r="177" spans="2:65" s="13" customFormat="1">
      <c r="B177" s="172"/>
      <c r="D177" s="150" t="s">
        <v>182</v>
      </c>
      <c r="E177" s="173" t="s">
        <v>1</v>
      </c>
      <c r="F177" s="174" t="s">
        <v>546</v>
      </c>
      <c r="H177" s="175">
        <v>16</v>
      </c>
      <c r="I177" s="176"/>
      <c r="L177" s="172"/>
      <c r="M177" s="177"/>
      <c r="T177" s="178"/>
      <c r="AT177" s="173" t="s">
        <v>182</v>
      </c>
      <c r="AU177" s="173" t="s">
        <v>98</v>
      </c>
      <c r="AV177" s="13" t="s">
        <v>178</v>
      </c>
      <c r="AW177" s="13" t="s">
        <v>40</v>
      </c>
      <c r="AX177" s="13" t="s">
        <v>92</v>
      </c>
      <c r="AY177" s="173" t="s">
        <v>171</v>
      </c>
    </row>
    <row r="178" spans="2:65" s="1" customFormat="1" ht="24.15" customHeight="1">
      <c r="B178" s="33"/>
      <c r="C178" s="137" t="s">
        <v>223</v>
      </c>
      <c r="D178" s="137" t="s">
        <v>173</v>
      </c>
      <c r="E178" s="138" t="s">
        <v>860</v>
      </c>
      <c r="F178" s="139" t="s">
        <v>861</v>
      </c>
      <c r="G178" s="140" t="s">
        <v>382</v>
      </c>
      <c r="H178" s="141">
        <v>1</v>
      </c>
      <c r="I178" s="142"/>
      <c r="J178" s="143">
        <f>ROUND(I178*H178,2)</f>
        <v>0</v>
      </c>
      <c r="K178" s="139" t="s">
        <v>177</v>
      </c>
      <c r="L178" s="33"/>
      <c r="M178" s="144" t="s">
        <v>1</v>
      </c>
      <c r="N178" s="145" t="s">
        <v>50</v>
      </c>
      <c r="P178" s="146">
        <f>O178*H178</f>
        <v>0</v>
      </c>
      <c r="Q178" s="146">
        <v>6.4999999999999997E-4</v>
      </c>
      <c r="R178" s="146">
        <f>Q178*H178</f>
        <v>6.4999999999999997E-4</v>
      </c>
      <c r="S178" s="146">
        <v>0</v>
      </c>
      <c r="T178" s="147">
        <f>S178*H178</f>
        <v>0</v>
      </c>
      <c r="AR178" s="148" t="s">
        <v>178</v>
      </c>
      <c r="AT178" s="148" t="s">
        <v>173</v>
      </c>
      <c r="AU178" s="148" t="s">
        <v>98</v>
      </c>
      <c r="AY178" s="17" t="s">
        <v>171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92</v>
      </c>
      <c r="BK178" s="149">
        <f>ROUND(I178*H178,2)</f>
        <v>0</v>
      </c>
      <c r="BL178" s="17" t="s">
        <v>178</v>
      </c>
      <c r="BM178" s="148" t="s">
        <v>2370</v>
      </c>
    </row>
    <row r="179" spans="2:65" s="1" customFormat="1" ht="19.2">
      <c r="B179" s="33"/>
      <c r="D179" s="150" t="s">
        <v>180</v>
      </c>
      <c r="F179" s="151" t="s">
        <v>863</v>
      </c>
      <c r="I179" s="152"/>
      <c r="L179" s="33"/>
      <c r="M179" s="153"/>
      <c r="T179" s="57"/>
      <c r="AT179" s="17" t="s">
        <v>180</v>
      </c>
      <c r="AU179" s="17" t="s">
        <v>98</v>
      </c>
    </row>
    <row r="180" spans="2:65" s="12" customFormat="1">
      <c r="B180" s="154"/>
      <c r="D180" s="150" t="s">
        <v>182</v>
      </c>
      <c r="E180" s="155" t="s">
        <v>1</v>
      </c>
      <c r="F180" s="156" t="s">
        <v>2053</v>
      </c>
      <c r="H180" s="157">
        <v>1</v>
      </c>
      <c r="I180" s="158"/>
      <c r="L180" s="154"/>
      <c r="M180" s="159"/>
      <c r="T180" s="160"/>
      <c r="AT180" s="155" t="s">
        <v>182</v>
      </c>
      <c r="AU180" s="155" t="s">
        <v>98</v>
      </c>
      <c r="AV180" s="12" t="s">
        <v>98</v>
      </c>
      <c r="AW180" s="12" t="s">
        <v>40</v>
      </c>
      <c r="AX180" s="12" t="s">
        <v>85</v>
      </c>
      <c r="AY180" s="155" t="s">
        <v>171</v>
      </c>
    </row>
    <row r="181" spans="2:65" s="13" customFormat="1">
      <c r="B181" s="172"/>
      <c r="D181" s="150" t="s">
        <v>182</v>
      </c>
      <c r="E181" s="173" t="s">
        <v>1</v>
      </c>
      <c r="F181" s="174" t="s">
        <v>546</v>
      </c>
      <c r="H181" s="175">
        <v>1</v>
      </c>
      <c r="I181" s="176"/>
      <c r="L181" s="172"/>
      <c r="M181" s="177"/>
      <c r="T181" s="178"/>
      <c r="AT181" s="173" t="s">
        <v>182</v>
      </c>
      <c r="AU181" s="173" t="s">
        <v>98</v>
      </c>
      <c r="AV181" s="13" t="s">
        <v>178</v>
      </c>
      <c r="AW181" s="13" t="s">
        <v>40</v>
      </c>
      <c r="AX181" s="13" t="s">
        <v>92</v>
      </c>
      <c r="AY181" s="173" t="s">
        <v>171</v>
      </c>
    </row>
    <row r="182" spans="2:65" s="1" customFormat="1" ht="24.15" customHeight="1">
      <c r="B182" s="33"/>
      <c r="C182" s="137" t="s">
        <v>230</v>
      </c>
      <c r="D182" s="137" t="s">
        <v>173</v>
      </c>
      <c r="E182" s="138" t="s">
        <v>865</v>
      </c>
      <c r="F182" s="139" t="s">
        <v>866</v>
      </c>
      <c r="G182" s="140" t="s">
        <v>382</v>
      </c>
      <c r="H182" s="141">
        <v>1</v>
      </c>
      <c r="I182" s="142"/>
      <c r="J182" s="143">
        <f>ROUND(I182*H182,2)</f>
        <v>0</v>
      </c>
      <c r="K182" s="139" t="s">
        <v>177</v>
      </c>
      <c r="L182" s="33"/>
      <c r="M182" s="144" t="s">
        <v>1</v>
      </c>
      <c r="N182" s="145" t="s">
        <v>50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178</v>
      </c>
      <c r="AT182" s="148" t="s">
        <v>173</v>
      </c>
      <c r="AU182" s="148" t="s">
        <v>98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92</v>
      </c>
      <c r="BK182" s="149">
        <f>ROUND(I182*H182,2)</f>
        <v>0</v>
      </c>
      <c r="BL182" s="17" t="s">
        <v>178</v>
      </c>
      <c r="BM182" s="148" t="s">
        <v>2371</v>
      </c>
    </row>
    <row r="183" spans="2:65" s="1" customFormat="1" ht="28.8">
      <c r="B183" s="33"/>
      <c r="D183" s="150" t="s">
        <v>180</v>
      </c>
      <c r="F183" s="151" t="s">
        <v>868</v>
      </c>
      <c r="I183" s="152"/>
      <c r="L183" s="33"/>
      <c r="M183" s="153"/>
      <c r="T183" s="57"/>
      <c r="AT183" s="17" t="s">
        <v>180</v>
      </c>
      <c r="AU183" s="17" t="s">
        <v>98</v>
      </c>
    </row>
    <row r="184" spans="2:65" s="12" customFormat="1">
      <c r="B184" s="154"/>
      <c r="D184" s="150" t="s">
        <v>182</v>
      </c>
      <c r="E184" s="155" t="s">
        <v>1</v>
      </c>
      <c r="F184" s="156" t="s">
        <v>2053</v>
      </c>
      <c r="H184" s="157">
        <v>1</v>
      </c>
      <c r="I184" s="158"/>
      <c r="L184" s="154"/>
      <c r="M184" s="159"/>
      <c r="T184" s="160"/>
      <c r="AT184" s="155" t="s">
        <v>182</v>
      </c>
      <c r="AU184" s="155" t="s">
        <v>98</v>
      </c>
      <c r="AV184" s="12" t="s">
        <v>98</v>
      </c>
      <c r="AW184" s="12" t="s">
        <v>40</v>
      </c>
      <c r="AX184" s="12" t="s">
        <v>85</v>
      </c>
      <c r="AY184" s="155" t="s">
        <v>171</v>
      </c>
    </row>
    <row r="185" spans="2:65" s="13" customFormat="1">
      <c r="B185" s="172"/>
      <c r="D185" s="150" t="s">
        <v>182</v>
      </c>
      <c r="E185" s="173" t="s">
        <v>1</v>
      </c>
      <c r="F185" s="174" t="s">
        <v>546</v>
      </c>
      <c r="H185" s="175">
        <v>1</v>
      </c>
      <c r="I185" s="176"/>
      <c r="L185" s="172"/>
      <c r="M185" s="177"/>
      <c r="T185" s="178"/>
      <c r="AT185" s="173" t="s">
        <v>182</v>
      </c>
      <c r="AU185" s="173" t="s">
        <v>98</v>
      </c>
      <c r="AV185" s="13" t="s">
        <v>178</v>
      </c>
      <c r="AW185" s="13" t="s">
        <v>40</v>
      </c>
      <c r="AX185" s="13" t="s">
        <v>92</v>
      </c>
      <c r="AY185" s="173" t="s">
        <v>171</v>
      </c>
    </row>
    <row r="186" spans="2:65" s="1" customFormat="1" ht="33" customHeight="1">
      <c r="B186" s="33"/>
      <c r="C186" s="137" t="s">
        <v>237</v>
      </c>
      <c r="D186" s="137" t="s">
        <v>173</v>
      </c>
      <c r="E186" s="138" t="s">
        <v>869</v>
      </c>
      <c r="F186" s="139" t="s">
        <v>870</v>
      </c>
      <c r="G186" s="140" t="s">
        <v>197</v>
      </c>
      <c r="H186" s="141">
        <v>45</v>
      </c>
      <c r="I186" s="142"/>
      <c r="J186" s="143">
        <f>ROUND(I186*H186,2)</f>
        <v>0</v>
      </c>
      <c r="K186" s="139" t="s">
        <v>177</v>
      </c>
      <c r="L186" s="33"/>
      <c r="M186" s="144" t="s">
        <v>1</v>
      </c>
      <c r="N186" s="145" t="s">
        <v>50</v>
      </c>
      <c r="P186" s="146">
        <f>O186*H186</f>
        <v>0</v>
      </c>
      <c r="Q186" s="146">
        <v>1.4999999999999999E-4</v>
      </c>
      <c r="R186" s="146">
        <f>Q186*H186</f>
        <v>6.7499999999999991E-3</v>
      </c>
      <c r="S186" s="146">
        <v>0</v>
      </c>
      <c r="T186" s="147">
        <f>S186*H186</f>
        <v>0</v>
      </c>
      <c r="AR186" s="148" t="s">
        <v>178</v>
      </c>
      <c r="AT186" s="148" t="s">
        <v>173</v>
      </c>
      <c r="AU186" s="148" t="s">
        <v>98</v>
      </c>
      <c r="AY186" s="17" t="s">
        <v>171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92</v>
      </c>
      <c r="BK186" s="149">
        <f>ROUND(I186*H186,2)</f>
        <v>0</v>
      </c>
      <c r="BL186" s="17" t="s">
        <v>178</v>
      </c>
      <c r="BM186" s="148" t="s">
        <v>2372</v>
      </c>
    </row>
    <row r="187" spans="2:65" s="1" customFormat="1" ht="28.8">
      <c r="B187" s="33"/>
      <c r="D187" s="150" t="s">
        <v>180</v>
      </c>
      <c r="F187" s="151" t="s">
        <v>872</v>
      </c>
      <c r="I187" s="152"/>
      <c r="L187" s="33"/>
      <c r="M187" s="153"/>
      <c r="T187" s="57"/>
      <c r="AT187" s="17" t="s">
        <v>180</v>
      </c>
      <c r="AU187" s="17" t="s">
        <v>98</v>
      </c>
    </row>
    <row r="188" spans="2:65" s="12" customFormat="1">
      <c r="B188" s="154"/>
      <c r="D188" s="150" t="s">
        <v>182</v>
      </c>
      <c r="E188" s="155" t="s">
        <v>1</v>
      </c>
      <c r="F188" s="156" t="s">
        <v>2056</v>
      </c>
      <c r="H188" s="157">
        <v>45</v>
      </c>
      <c r="I188" s="158"/>
      <c r="L188" s="154"/>
      <c r="M188" s="159"/>
      <c r="T188" s="160"/>
      <c r="AT188" s="155" t="s">
        <v>182</v>
      </c>
      <c r="AU188" s="155" t="s">
        <v>98</v>
      </c>
      <c r="AV188" s="12" t="s">
        <v>98</v>
      </c>
      <c r="AW188" s="12" t="s">
        <v>40</v>
      </c>
      <c r="AX188" s="12" t="s">
        <v>85</v>
      </c>
      <c r="AY188" s="155" t="s">
        <v>171</v>
      </c>
    </row>
    <row r="189" spans="2:65" s="13" customFormat="1">
      <c r="B189" s="172"/>
      <c r="D189" s="150" t="s">
        <v>182</v>
      </c>
      <c r="E189" s="173" t="s">
        <v>1</v>
      </c>
      <c r="F189" s="174" t="s">
        <v>546</v>
      </c>
      <c r="H189" s="175">
        <v>45</v>
      </c>
      <c r="I189" s="176"/>
      <c r="L189" s="172"/>
      <c r="M189" s="177"/>
      <c r="T189" s="178"/>
      <c r="AT189" s="173" t="s">
        <v>182</v>
      </c>
      <c r="AU189" s="173" t="s">
        <v>98</v>
      </c>
      <c r="AV189" s="13" t="s">
        <v>178</v>
      </c>
      <c r="AW189" s="13" t="s">
        <v>40</v>
      </c>
      <c r="AX189" s="13" t="s">
        <v>92</v>
      </c>
      <c r="AY189" s="173" t="s">
        <v>171</v>
      </c>
    </row>
    <row r="190" spans="2:65" s="1" customFormat="1" ht="33" customHeight="1">
      <c r="B190" s="33"/>
      <c r="C190" s="137" t="s">
        <v>243</v>
      </c>
      <c r="D190" s="137" t="s">
        <v>173</v>
      </c>
      <c r="E190" s="138" t="s">
        <v>874</v>
      </c>
      <c r="F190" s="139" t="s">
        <v>875</v>
      </c>
      <c r="G190" s="140" t="s">
        <v>197</v>
      </c>
      <c r="H190" s="141">
        <v>45</v>
      </c>
      <c r="I190" s="142"/>
      <c r="J190" s="143">
        <f>ROUND(I190*H190,2)</f>
        <v>0</v>
      </c>
      <c r="K190" s="139" t="s">
        <v>177</v>
      </c>
      <c r="L190" s="33"/>
      <c r="M190" s="144" t="s">
        <v>1</v>
      </c>
      <c r="N190" s="145" t="s">
        <v>50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178</v>
      </c>
      <c r="AT190" s="148" t="s">
        <v>173</v>
      </c>
      <c r="AU190" s="148" t="s">
        <v>98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92</v>
      </c>
      <c r="BK190" s="149">
        <f>ROUND(I190*H190,2)</f>
        <v>0</v>
      </c>
      <c r="BL190" s="17" t="s">
        <v>178</v>
      </c>
      <c r="BM190" s="148" t="s">
        <v>2373</v>
      </c>
    </row>
    <row r="191" spans="2:65" s="1" customFormat="1" ht="28.8">
      <c r="B191" s="33"/>
      <c r="D191" s="150" t="s">
        <v>180</v>
      </c>
      <c r="F191" s="151" t="s">
        <v>877</v>
      </c>
      <c r="I191" s="152"/>
      <c r="L191" s="33"/>
      <c r="M191" s="153"/>
      <c r="T191" s="57"/>
      <c r="AT191" s="17" t="s">
        <v>180</v>
      </c>
      <c r="AU191" s="17" t="s">
        <v>98</v>
      </c>
    </row>
    <row r="192" spans="2:65" s="12" customFormat="1">
      <c r="B192" s="154"/>
      <c r="D192" s="150" t="s">
        <v>182</v>
      </c>
      <c r="E192" s="155" t="s">
        <v>1</v>
      </c>
      <c r="F192" s="156" t="s">
        <v>2056</v>
      </c>
      <c r="H192" s="157">
        <v>45</v>
      </c>
      <c r="I192" s="158"/>
      <c r="L192" s="154"/>
      <c r="M192" s="159"/>
      <c r="T192" s="160"/>
      <c r="AT192" s="155" t="s">
        <v>182</v>
      </c>
      <c r="AU192" s="155" t="s">
        <v>98</v>
      </c>
      <c r="AV192" s="12" t="s">
        <v>98</v>
      </c>
      <c r="AW192" s="12" t="s">
        <v>40</v>
      </c>
      <c r="AX192" s="12" t="s">
        <v>85</v>
      </c>
      <c r="AY192" s="155" t="s">
        <v>171</v>
      </c>
    </row>
    <row r="193" spans="2:65" s="13" customFormat="1">
      <c r="B193" s="172"/>
      <c r="D193" s="150" t="s">
        <v>182</v>
      </c>
      <c r="E193" s="173" t="s">
        <v>1</v>
      </c>
      <c r="F193" s="174" t="s">
        <v>546</v>
      </c>
      <c r="H193" s="175">
        <v>45</v>
      </c>
      <c r="I193" s="176"/>
      <c r="L193" s="172"/>
      <c r="M193" s="177"/>
      <c r="T193" s="178"/>
      <c r="AT193" s="173" t="s">
        <v>182</v>
      </c>
      <c r="AU193" s="173" t="s">
        <v>98</v>
      </c>
      <c r="AV193" s="13" t="s">
        <v>178</v>
      </c>
      <c r="AW193" s="13" t="s">
        <v>40</v>
      </c>
      <c r="AX193" s="13" t="s">
        <v>92</v>
      </c>
      <c r="AY193" s="173" t="s">
        <v>171</v>
      </c>
    </row>
    <row r="194" spans="2:65" s="1" customFormat="1" ht="24.15" customHeight="1">
      <c r="B194" s="33"/>
      <c r="C194" s="137" t="s">
        <v>249</v>
      </c>
      <c r="D194" s="137" t="s">
        <v>173</v>
      </c>
      <c r="E194" s="138" t="s">
        <v>878</v>
      </c>
      <c r="F194" s="139" t="s">
        <v>879</v>
      </c>
      <c r="G194" s="140" t="s">
        <v>197</v>
      </c>
      <c r="H194" s="141">
        <v>28.7</v>
      </c>
      <c r="I194" s="142"/>
      <c r="J194" s="143">
        <f>ROUND(I194*H194,2)</f>
        <v>0</v>
      </c>
      <c r="K194" s="139" t="s">
        <v>177</v>
      </c>
      <c r="L194" s="33"/>
      <c r="M194" s="144" t="s">
        <v>1</v>
      </c>
      <c r="N194" s="145" t="s">
        <v>50</v>
      </c>
      <c r="P194" s="146">
        <f>O194*H194</f>
        <v>0</v>
      </c>
      <c r="Q194" s="146">
        <v>4.6999999999999999E-4</v>
      </c>
      <c r="R194" s="146">
        <f>Q194*H194</f>
        <v>1.3488999999999999E-2</v>
      </c>
      <c r="S194" s="146">
        <v>0</v>
      </c>
      <c r="T194" s="147">
        <f>S194*H194</f>
        <v>0</v>
      </c>
      <c r="AR194" s="148" t="s">
        <v>178</v>
      </c>
      <c r="AT194" s="148" t="s">
        <v>173</v>
      </c>
      <c r="AU194" s="148" t="s">
        <v>98</v>
      </c>
      <c r="AY194" s="17" t="s">
        <v>171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92</v>
      </c>
      <c r="BK194" s="149">
        <f>ROUND(I194*H194,2)</f>
        <v>0</v>
      </c>
      <c r="BL194" s="17" t="s">
        <v>178</v>
      </c>
      <c r="BM194" s="148" t="s">
        <v>2374</v>
      </c>
    </row>
    <row r="195" spans="2:65" s="1" customFormat="1" ht="19.2">
      <c r="B195" s="33"/>
      <c r="D195" s="150" t="s">
        <v>180</v>
      </c>
      <c r="F195" s="151" t="s">
        <v>881</v>
      </c>
      <c r="I195" s="152"/>
      <c r="L195" s="33"/>
      <c r="M195" s="153"/>
      <c r="T195" s="57"/>
      <c r="AT195" s="17" t="s">
        <v>180</v>
      </c>
      <c r="AU195" s="17" t="s">
        <v>98</v>
      </c>
    </row>
    <row r="196" spans="2:65" s="12" customFormat="1" ht="20.399999999999999">
      <c r="B196" s="154"/>
      <c r="D196" s="150" t="s">
        <v>182</v>
      </c>
      <c r="E196" s="155" t="s">
        <v>1</v>
      </c>
      <c r="F196" s="156" t="s">
        <v>2375</v>
      </c>
      <c r="H196" s="157">
        <v>28.7</v>
      </c>
      <c r="I196" s="158"/>
      <c r="L196" s="154"/>
      <c r="M196" s="159"/>
      <c r="T196" s="160"/>
      <c r="AT196" s="155" t="s">
        <v>182</v>
      </c>
      <c r="AU196" s="155" t="s">
        <v>98</v>
      </c>
      <c r="AV196" s="12" t="s">
        <v>98</v>
      </c>
      <c r="AW196" s="12" t="s">
        <v>40</v>
      </c>
      <c r="AX196" s="12" t="s">
        <v>85</v>
      </c>
      <c r="AY196" s="155" t="s">
        <v>171</v>
      </c>
    </row>
    <row r="197" spans="2:65" s="13" customFormat="1">
      <c r="B197" s="172"/>
      <c r="D197" s="150" t="s">
        <v>182</v>
      </c>
      <c r="E197" s="173" t="s">
        <v>1</v>
      </c>
      <c r="F197" s="174" t="s">
        <v>546</v>
      </c>
      <c r="H197" s="175">
        <v>28.7</v>
      </c>
      <c r="I197" s="176"/>
      <c r="L197" s="172"/>
      <c r="M197" s="177"/>
      <c r="T197" s="178"/>
      <c r="AT197" s="173" t="s">
        <v>182</v>
      </c>
      <c r="AU197" s="173" t="s">
        <v>98</v>
      </c>
      <c r="AV197" s="13" t="s">
        <v>178</v>
      </c>
      <c r="AW197" s="13" t="s">
        <v>40</v>
      </c>
      <c r="AX197" s="13" t="s">
        <v>92</v>
      </c>
      <c r="AY197" s="173" t="s">
        <v>171</v>
      </c>
    </row>
    <row r="198" spans="2:65" s="1" customFormat="1" ht="24.15" customHeight="1">
      <c r="B198" s="33"/>
      <c r="C198" s="137" t="s">
        <v>257</v>
      </c>
      <c r="D198" s="137" t="s">
        <v>173</v>
      </c>
      <c r="E198" s="138" t="s">
        <v>883</v>
      </c>
      <c r="F198" s="139" t="s">
        <v>884</v>
      </c>
      <c r="G198" s="140" t="s">
        <v>197</v>
      </c>
      <c r="H198" s="141">
        <v>28.7</v>
      </c>
      <c r="I198" s="142"/>
      <c r="J198" s="143">
        <f>ROUND(I198*H198,2)</f>
        <v>0</v>
      </c>
      <c r="K198" s="139" t="s">
        <v>177</v>
      </c>
      <c r="L198" s="33"/>
      <c r="M198" s="144" t="s">
        <v>1</v>
      </c>
      <c r="N198" s="145" t="s">
        <v>50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178</v>
      </c>
      <c r="AT198" s="148" t="s">
        <v>173</v>
      </c>
      <c r="AU198" s="148" t="s">
        <v>98</v>
      </c>
      <c r="AY198" s="17" t="s">
        <v>171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92</v>
      </c>
      <c r="BK198" s="149">
        <f>ROUND(I198*H198,2)</f>
        <v>0</v>
      </c>
      <c r="BL198" s="17" t="s">
        <v>178</v>
      </c>
      <c r="BM198" s="148" t="s">
        <v>2376</v>
      </c>
    </row>
    <row r="199" spans="2:65" s="1" customFormat="1" ht="19.2">
      <c r="B199" s="33"/>
      <c r="D199" s="150" t="s">
        <v>180</v>
      </c>
      <c r="F199" s="151" t="s">
        <v>886</v>
      </c>
      <c r="I199" s="152"/>
      <c r="L199" s="33"/>
      <c r="M199" s="153"/>
      <c r="T199" s="57"/>
      <c r="AT199" s="17" t="s">
        <v>180</v>
      </c>
      <c r="AU199" s="17" t="s">
        <v>98</v>
      </c>
    </row>
    <row r="200" spans="2:65" s="12" customFormat="1" ht="20.399999999999999">
      <c r="B200" s="154"/>
      <c r="D200" s="150" t="s">
        <v>182</v>
      </c>
      <c r="E200" s="155" t="s">
        <v>1</v>
      </c>
      <c r="F200" s="156" t="s">
        <v>2375</v>
      </c>
      <c r="H200" s="157">
        <v>28.7</v>
      </c>
      <c r="I200" s="158"/>
      <c r="L200" s="154"/>
      <c r="M200" s="159"/>
      <c r="T200" s="160"/>
      <c r="AT200" s="155" t="s">
        <v>182</v>
      </c>
      <c r="AU200" s="155" t="s">
        <v>98</v>
      </c>
      <c r="AV200" s="12" t="s">
        <v>98</v>
      </c>
      <c r="AW200" s="12" t="s">
        <v>40</v>
      </c>
      <c r="AX200" s="12" t="s">
        <v>85</v>
      </c>
      <c r="AY200" s="155" t="s">
        <v>171</v>
      </c>
    </row>
    <row r="201" spans="2:65" s="13" customFormat="1">
      <c r="B201" s="172"/>
      <c r="D201" s="150" t="s">
        <v>182</v>
      </c>
      <c r="E201" s="173" t="s">
        <v>1</v>
      </c>
      <c r="F201" s="174" t="s">
        <v>546</v>
      </c>
      <c r="H201" s="175">
        <v>28.7</v>
      </c>
      <c r="I201" s="176"/>
      <c r="L201" s="172"/>
      <c r="M201" s="177"/>
      <c r="T201" s="178"/>
      <c r="AT201" s="173" t="s">
        <v>182</v>
      </c>
      <c r="AU201" s="173" t="s">
        <v>98</v>
      </c>
      <c r="AV201" s="13" t="s">
        <v>178</v>
      </c>
      <c r="AW201" s="13" t="s">
        <v>40</v>
      </c>
      <c r="AX201" s="13" t="s">
        <v>92</v>
      </c>
      <c r="AY201" s="173" t="s">
        <v>171</v>
      </c>
    </row>
    <row r="202" spans="2:65" s="1" customFormat="1" ht="24.15" customHeight="1">
      <c r="B202" s="33"/>
      <c r="C202" s="137" t="s">
        <v>8</v>
      </c>
      <c r="D202" s="137" t="s">
        <v>173</v>
      </c>
      <c r="E202" s="138" t="s">
        <v>2377</v>
      </c>
      <c r="F202" s="139" t="s">
        <v>2378</v>
      </c>
      <c r="G202" s="140" t="s">
        <v>176</v>
      </c>
      <c r="H202" s="141">
        <v>100</v>
      </c>
      <c r="I202" s="142"/>
      <c r="J202" s="143">
        <f>ROUND(I202*H202,2)</f>
        <v>0</v>
      </c>
      <c r="K202" s="139" t="s">
        <v>177</v>
      </c>
      <c r="L202" s="33"/>
      <c r="M202" s="144" t="s">
        <v>1</v>
      </c>
      <c r="N202" s="145" t="s">
        <v>50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178</v>
      </c>
      <c r="AT202" s="148" t="s">
        <v>173</v>
      </c>
      <c r="AU202" s="148" t="s">
        <v>98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92</v>
      </c>
      <c r="BK202" s="149">
        <f>ROUND(I202*H202,2)</f>
        <v>0</v>
      </c>
      <c r="BL202" s="17" t="s">
        <v>178</v>
      </c>
      <c r="BM202" s="148" t="s">
        <v>2379</v>
      </c>
    </row>
    <row r="203" spans="2:65" s="1" customFormat="1" ht="19.2">
      <c r="B203" s="33"/>
      <c r="D203" s="150" t="s">
        <v>180</v>
      </c>
      <c r="F203" s="151" t="s">
        <v>2380</v>
      </c>
      <c r="I203" s="152"/>
      <c r="L203" s="33"/>
      <c r="M203" s="153"/>
      <c r="T203" s="57"/>
      <c r="AT203" s="17" t="s">
        <v>180</v>
      </c>
      <c r="AU203" s="17" t="s">
        <v>98</v>
      </c>
    </row>
    <row r="204" spans="2:65" s="14" customFormat="1">
      <c r="B204" s="182"/>
      <c r="D204" s="150" t="s">
        <v>182</v>
      </c>
      <c r="E204" s="183" t="s">
        <v>1</v>
      </c>
      <c r="F204" s="184" t="s">
        <v>2343</v>
      </c>
      <c r="H204" s="183" t="s">
        <v>1</v>
      </c>
      <c r="I204" s="185"/>
      <c r="L204" s="182"/>
      <c r="M204" s="186"/>
      <c r="T204" s="187"/>
      <c r="AT204" s="183" t="s">
        <v>182</v>
      </c>
      <c r="AU204" s="183" t="s">
        <v>98</v>
      </c>
      <c r="AV204" s="14" t="s">
        <v>92</v>
      </c>
      <c r="AW204" s="14" t="s">
        <v>40</v>
      </c>
      <c r="AX204" s="14" t="s">
        <v>85</v>
      </c>
      <c r="AY204" s="183" t="s">
        <v>171</v>
      </c>
    </row>
    <row r="205" spans="2:65" s="12" customFormat="1">
      <c r="B205" s="154"/>
      <c r="D205" s="150" t="s">
        <v>182</v>
      </c>
      <c r="E205" s="155" t="s">
        <v>1</v>
      </c>
      <c r="F205" s="156" t="s">
        <v>2381</v>
      </c>
      <c r="H205" s="157">
        <v>100</v>
      </c>
      <c r="I205" s="158"/>
      <c r="L205" s="154"/>
      <c r="M205" s="159"/>
      <c r="T205" s="160"/>
      <c r="AT205" s="155" t="s">
        <v>182</v>
      </c>
      <c r="AU205" s="155" t="s">
        <v>98</v>
      </c>
      <c r="AV205" s="12" t="s">
        <v>98</v>
      </c>
      <c r="AW205" s="12" t="s">
        <v>40</v>
      </c>
      <c r="AX205" s="12" t="s">
        <v>85</v>
      </c>
      <c r="AY205" s="155" t="s">
        <v>171</v>
      </c>
    </row>
    <row r="206" spans="2:65" s="13" customFormat="1">
      <c r="B206" s="172"/>
      <c r="D206" s="150" t="s">
        <v>182</v>
      </c>
      <c r="E206" s="173" t="s">
        <v>1</v>
      </c>
      <c r="F206" s="174" t="s">
        <v>546</v>
      </c>
      <c r="H206" s="175">
        <v>100</v>
      </c>
      <c r="I206" s="176"/>
      <c r="L206" s="172"/>
      <c r="M206" s="177"/>
      <c r="T206" s="178"/>
      <c r="AT206" s="173" t="s">
        <v>182</v>
      </c>
      <c r="AU206" s="173" t="s">
        <v>98</v>
      </c>
      <c r="AV206" s="13" t="s">
        <v>178</v>
      </c>
      <c r="AW206" s="13" t="s">
        <v>40</v>
      </c>
      <c r="AX206" s="13" t="s">
        <v>92</v>
      </c>
      <c r="AY206" s="173" t="s">
        <v>171</v>
      </c>
    </row>
    <row r="207" spans="2:65" s="1" customFormat="1" ht="33" customHeight="1">
      <c r="B207" s="33"/>
      <c r="C207" s="137" t="s">
        <v>267</v>
      </c>
      <c r="D207" s="137" t="s">
        <v>173</v>
      </c>
      <c r="E207" s="138" t="s">
        <v>892</v>
      </c>
      <c r="F207" s="139" t="s">
        <v>893</v>
      </c>
      <c r="G207" s="140" t="s">
        <v>215</v>
      </c>
      <c r="H207" s="141">
        <v>71.933999999999997</v>
      </c>
      <c r="I207" s="142"/>
      <c r="J207" s="143">
        <f>ROUND(I207*H207,2)</f>
        <v>0</v>
      </c>
      <c r="K207" s="139" t="s">
        <v>177</v>
      </c>
      <c r="L207" s="33"/>
      <c r="M207" s="144" t="s">
        <v>1</v>
      </c>
      <c r="N207" s="145" t="s">
        <v>50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178</v>
      </c>
      <c r="AT207" s="148" t="s">
        <v>173</v>
      </c>
      <c r="AU207" s="148" t="s">
        <v>98</v>
      </c>
      <c r="AY207" s="17" t="s">
        <v>171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92</v>
      </c>
      <c r="BK207" s="149">
        <f>ROUND(I207*H207,2)</f>
        <v>0</v>
      </c>
      <c r="BL207" s="17" t="s">
        <v>178</v>
      </c>
      <c r="BM207" s="148" t="s">
        <v>2382</v>
      </c>
    </row>
    <row r="208" spans="2:65" s="1" customFormat="1" ht="28.8">
      <c r="B208" s="33"/>
      <c r="D208" s="150" t="s">
        <v>180</v>
      </c>
      <c r="F208" s="151" t="s">
        <v>895</v>
      </c>
      <c r="I208" s="152"/>
      <c r="L208" s="33"/>
      <c r="M208" s="153"/>
      <c r="T208" s="57"/>
      <c r="AT208" s="17" t="s">
        <v>180</v>
      </c>
      <c r="AU208" s="17" t="s">
        <v>98</v>
      </c>
    </row>
    <row r="209" spans="2:65" s="12" customFormat="1">
      <c r="B209" s="154"/>
      <c r="D209" s="150" t="s">
        <v>182</v>
      </c>
      <c r="E209" s="155" t="s">
        <v>1</v>
      </c>
      <c r="F209" s="156" t="s">
        <v>2383</v>
      </c>
      <c r="H209" s="157">
        <v>71.933999999999997</v>
      </c>
      <c r="I209" s="158"/>
      <c r="L209" s="154"/>
      <c r="M209" s="159"/>
      <c r="T209" s="160"/>
      <c r="AT209" s="155" t="s">
        <v>182</v>
      </c>
      <c r="AU209" s="155" t="s">
        <v>98</v>
      </c>
      <c r="AV209" s="12" t="s">
        <v>98</v>
      </c>
      <c r="AW209" s="12" t="s">
        <v>40</v>
      </c>
      <c r="AX209" s="12" t="s">
        <v>85</v>
      </c>
      <c r="AY209" s="155" t="s">
        <v>171</v>
      </c>
    </row>
    <row r="210" spans="2:65" s="13" customFormat="1">
      <c r="B210" s="172"/>
      <c r="D210" s="150" t="s">
        <v>182</v>
      </c>
      <c r="E210" s="173" t="s">
        <v>1</v>
      </c>
      <c r="F210" s="174" t="s">
        <v>546</v>
      </c>
      <c r="H210" s="175">
        <v>71.933999999999997</v>
      </c>
      <c r="I210" s="176"/>
      <c r="L210" s="172"/>
      <c r="M210" s="177"/>
      <c r="T210" s="178"/>
      <c r="AT210" s="173" t="s">
        <v>182</v>
      </c>
      <c r="AU210" s="173" t="s">
        <v>98</v>
      </c>
      <c r="AV210" s="13" t="s">
        <v>178</v>
      </c>
      <c r="AW210" s="13" t="s">
        <v>40</v>
      </c>
      <c r="AX210" s="13" t="s">
        <v>92</v>
      </c>
      <c r="AY210" s="173" t="s">
        <v>171</v>
      </c>
    </row>
    <row r="211" spans="2:65" s="1" customFormat="1" ht="33" customHeight="1">
      <c r="B211" s="33"/>
      <c r="C211" s="137" t="s">
        <v>273</v>
      </c>
      <c r="D211" s="137" t="s">
        <v>173</v>
      </c>
      <c r="E211" s="138" t="s">
        <v>2073</v>
      </c>
      <c r="F211" s="139" t="s">
        <v>2074</v>
      </c>
      <c r="G211" s="140" t="s">
        <v>215</v>
      </c>
      <c r="H211" s="141">
        <v>217.88499999999999</v>
      </c>
      <c r="I211" s="142"/>
      <c r="J211" s="143">
        <f>ROUND(I211*H211,2)</f>
        <v>0</v>
      </c>
      <c r="K211" s="139" t="s">
        <v>177</v>
      </c>
      <c r="L211" s="33"/>
      <c r="M211" s="144" t="s">
        <v>1</v>
      </c>
      <c r="N211" s="145" t="s">
        <v>50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178</v>
      </c>
      <c r="AT211" s="148" t="s">
        <v>173</v>
      </c>
      <c r="AU211" s="148" t="s">
        <v>98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92</v>
      </c>
      <c r="BK211" s="149">
        <f>ROUND(I211*H211,2)</f>
        <v>0</v>
      </c>
      <c r="BL211" s="17" t="s">
        <v>178</v>
      </c>
      <c r="BM211" s="148" t="s">
        <v>2384</v>
      </c>
    </row>
    <row r="212" spans="2:65" s="1" customFormat="1" ht="28.8">
      <c r="B212" s="33"/>
      <c r="D212" s="150" t="s">
        <v>180</v>
      </c>
      <c r="F212" s="151" t="s">
        <v>2076</v>
      </c>
      <c r="I212" s="152"/>
      <c r="L212" s="33"/>
      <c r="M212" s="153"/>
      <c r="T212" s="57"/>
      <c r="AT212" s="17" t="s">
        <v>180</v>
      </c>
      <c r="AU212" s="17" t="s">
        <v>98</v>
      </c>
    </row>
    <row r="213" spans="2:65" s="14" customFormat="1">
      <c r="B213" s="182"/>
      <c r="D213" s="150" t="s">
        <v>182</v>
      </c>
      <c r="E213" s="183" t="s">
        <v>1</v>
      </c>
      <c r="F213" s="184" t="s">
        <v>2385</v>
      </c>
      <c r="H213" s="183" t="s">
        <v>1</v>
      </c>
      <c r="I213" s="185"/>
      <c r="L213" s="182"/>
      <c r="M213" s="186"/>
      <c r="T213" s="187"/>
      <c r="AT213" s="183" t="s">
        <v>182</v>
      </c>
      <c r="AU213" s="183" t="s">
        <v>98</v>
      </c>
      <c r="AV213" s="14" t="s">
        <v>92</v>
      </c>
      <c r="AW213" s="14" t="s">
        <v>40</v>
      </c>
      <c r="AX213" s="14" t="s">
        <v>85</v>
      </c>
      <c r="AY213" s="183" t="s">
        <v>171</v>
      </c>
    </row>
    <row r="214" spans="2:65" s="14" customFormat="1">
      <c r="B214" s="182"/>
      <c r="D214" s="150" t="s">
        <v>182</v>
      </c>
      <c r="E214" s="183" t="s">
        <v>1</v>
      </c>
      <c r="F214" s="184" t="s">
        <v>2386</v>
      </c>
      <c r="H214" s="183" t="s">
        <v>1</v>
      </c>
      <c r="I214" s="185"/>
      <c r="L214" s="182"/>
      <c r="M214" s="186"/>
      <c r="T214" s="187"/>
      <c r="AT214" s="183" t="s">
        <v>182</v>
      </c>
      <c r="AU214" s="183" t="s">
        <v>98</v>
      </c>
      <c r="AV214" s="14" t="s">
        <v>92</v>
      </c>
      <c r="AW214" s="14" t="s">
        <v>40</v>
      </c>
      <c r="AX214" s="14" t="s">
        <v>85</v>
      </c>
      <c r="AY214" s="183" t="s">
        <v>171</v>
      </c>
    </row>
    <row r="215" spans="2:65" s="12" customFormat="1" ht="20.399999999999999">
      <c r="B215" s="154"/>
      <c r="D215" s="150" t="s">
        <v>182</v>
      </c>
      <c r="E215" s="155" t="s">
        <v>1</v>
      </c>
      <c r="F215" s="156" t="s">
        <v>2387</v>
      </c>
      <c r="H215" s="157">
        <v>62.64</v>
      </c>
      <c r="I215" s="158"/>
      <c r="L215" s="154"/>
      <c r="M215" s="159"/>
      <c r="T215" s="160"/>
      <c r="AT215" s="155" t="s">
        <v>182</v>
      </c>
      <c r="AU215" s="155" t="s">
        <v>98</v>
      </c>
      <c r="AV215" s="12" t="s">
        <v>98</v>
      </c>
      <c r="AW215" s="12" t="s">
        <v>40</v>
      </c>
      <c r="AX215" s="12" t="s">
        <v>85</v>
      </c>
      <c r="AY215" s="155" t="s">
        <v>171</v>
      </c>
    </row>
    <row r="216" spans="2:65" s="12" customFormat="1" ht="20.399999999999999">
      <c r="B216" s="154"/>
      <c r="D216" s="150" t="s">
        <v>182</v>
      </c>
      <c r="E216" s="155" t="s">
        <v>1</v>
      </c>
      <c r="F216" s="156" t="s">
        <v>2388</v>
      </c>
      <c r="H216" s="157">
        <v>19.277999999999999</v>
      </c>
      <c r="I216" s="158"/>
      <c r="L216" s="154"/>
      <c r="M216" s="159"/>
      <c r="T216" s="160"/>
      <c r="AT216" s="155" t="s">
        <v>182</v>
      </c>
      <c r="AU216" s="155" t="s">
        <v>98</v>
      </c>
      <c r="AV216" s="12" t="s">
        <v>98</v>
      </c>
      <c r="AW216" s="12" t="s">
        <v>40</v>
      </c>
      <c r="AX216" s="12" t="s">
        <v>85</v>
      </c>
      <c r="AY216" s="155" t="s">
        <v>171</v>
      </c>
    </row>
    <row r="217" spans="2:65" s="12" customFormat="1" ht="20.399999999999999">
      <c r="B217" s="154"/>
      <c r="D217" s="150" t="s">
        <v>182</v>
      </c>
      <c r="E217" s="155" t="s">
        <v>1</v>
      </c>
      <c r="F217" s="156" t="s">
        <v>2389</v>
      </c>
      <c r="H217" s="157">
        <v>21.879000000000001</v>
      </c>
      <c r="I217" s="158"/>
      <c r="L217" s="154"/>
      <c r="M217" s="159"/>
      <c r="T217" s="160"/>
      <c r="AT217" s="155" t="s">
        <v>182</v>
      </c>
      <c r="AU217" s="155" t="s">
        <v>98</v>
      </c>
      <c r="AV217" s="12" t="s">
        <v>98</v>
      </c>
      <c r="AW217" s="12" t="s">
        <v>40</v>
      </c>
      <c r="AX217" s="12" t="s">
        <v>85</v>
      </c>
      <c r="AY217" s="155" t="s">
        <v>171</v>
      </c>
    </row>
    <row r="218" spans="2:65" s="12" customFormat="1" ht="20.399999999999999">
      <c r="B218" s="154"/>
      <c r="D218" s="150" t="s">
        <v>182</v>
      </c>
      <c r="E218" s="155" t="s">
        <v>1</v>
      </c>
      <c r="F218" s="156" t="s">
        <v>2390</v>
      </c>
      <c r="H218" s="157">
        <v>11.872999999999999</v>
      </c>
      <c r="I218" s="158"/>
      <c r="L218" s="154"/>
      <c r="M218" s="159"/>
      <c r="T218" s="160"/>
      <c r="AT218" s="155" t="s">
        <v>182</v>
      </c>
      <c r="AU218" s="155" t="s">
        <v>98</v>
      </c>
      <c r="AV218" s="12" t="s">
        <v>98</v>
      </c>
      <c r="AW218" s="12" t="s">
        <v>40</v>
      </c>
      <c r="AX218" s="12" t="s">
        <v>85</v>
      </c>
      <c r="AY218" s="155" t="s">
        <v>171</v>
      </c>
    </row>
    <row r="219" spans="2:65" s="12" customFormat="1" ht="20.399999999999999">
      <c r="B219" s="154"/>
      <c r="D219" s="150" t="s">
        <v>182</v>
      </c>
      <c r="E219" s="155" t="s">
        <v>1</v>
      </c>
      <c r="F219" s="156" t="s">
        <v>2391</v>
      </c>
      <c r="H219" s="157">
        <v>20.472999999999999</v>
      </c>
      <c r="I219" s="158"/>
      <c r="L219" s="154"/>
      <c r="M219" s="159"/>
      <c r="T219" s="160"/>
      <c r="AT219" s="155" t="s">
        <v>182</v>
      </c>
      <c r="AU219" s="155" t="s">
        <v>98</v>
      </c>
      <c r="AV219" s="12" t="s">
        <v>98</v>
      </c>
      <c r="AW219" s="12" t="s">
        <v>40</v>
      </c>
      <c r="AX219" s="12" t="s">
        <v>85</v>
      </c>
      <c r="AY219" s="155" t="s">
        <v>171</v>
      </c>
    </row>
    <row r="220" spans="2:65" s="12" customFormat="1" ht="20.399999999999999">
      <c r="B220" s="154"/>
      <c r="D220" s="150" t="s">
        <v>182</v>
      </c>
      <c r="E220" s="155" t="s">
        <v>1</v>
      </c>
      <c r="F220" s="156" t="s">
        <v>2392</v>
      </c>
      <c r="H220" s="157">
        <v>37.762</v>
      </c>
      <c r="I220" s="158"/>
      <c r="L220" s="154"/>
      <c r="M220" s="159"/>
      <c r="T220" s="160"/>
      <c r="AT220" s="155" t="s">
        <v>182</v>
      </c>
      <c r="AU220" s="155" t="s">
        <v>98</v>
      </c>
      <c r="AV220" s="12" t="s">
        <v>98</v>
      </c>
      <c r="AW220" s="12" t="s">
        <v>40</v>
      </c>
      <c r="AX220" s="12" t="s">
        <v>85</v>
      </c>
      <c r="AY220" s="155" t="s">
        <v>171</v>
      </c>
    </row>
    <row r="221" spans="2:65" s="12" customFormat="1" ht="20.399999999999999">
      <c r="B221" s="154"/>
      <c r="D221" s="150" t="s">
        <v>182</v>
      </c>
      <c r="E221" s="155" t="s">
        <v>1</v>
      </c>
      <c r="F221" s="156" t="s">
        <v>2393</v>
      </c>
      <c r="H221" s="157">
        <v>2.7</v>
      </c>
      <c r="I221" s="158"/>
      <c r="L221" s="154"/>
      <c r="M221" s="159"/>
      <c r="T221" s="160"/>
      <c r="AT221" s="155" t="s">
        <v>182</v>
      </c>
      <c r="AU221" s="155" t="s">
        <v>98</v>
      </c>
      <c r="AV221" s="12" t="s">
        <v>98</v>
      </c>
      <c r="AW221" s="12" t="s">
        <v>40</v>
      </c>
      <c r="AX221" s="12" t="s">
        <v>85</v>
      </c>
      <c r="AY221" s="155" t="s">
        <v>171</v>
      </c>
    </row>
    <row r="222" spans="2:65" s="12" customFormat="1" ht="20.399999999999999">
      <c r="B222" s="154"/>
      <c r="D222" s="150" t="s">
        <v>182</v>
      </c>
      <c r="E222" s="155" t="s">
        <v>1</v>
      </c>
      <c r="F222" s="156" t="s">
        <v>2394</v>
      </c>
      <c r="H222" s="157">
        <v>64.649000000000001</v>
      </c>
      <c r="I222" s="158"/>
      <c r="L222" s="154"/>
      <c r="M222" s="159"/>
      <c r="T222" s="160"/>
      <c r="AT222" s="155" t="s">
        <v>182</v>
      </c>
      <c r="AU222" s="155" t="s">
        <v>98</v>
      </c>
      <c r="AV222" s="12" t="s">
        <v>98</v>
      </c>
      <c r="AW222" s="12" t="s">
        <v>40</v>
      </c>
      <c r="AX222" s="12" t="s">
        <v>85</v>
      </c>
      <c r="AY222" s="155" t="s">
        <v>171</v>
      </c>
    </row>
    <row r="223" spans="2:65" s="12" customFormat="1" ht="20.399999999999999">
      <c r="B223" s="154"/>
      <c r="D223" s="150" t="s">
        <v>182</v>
      </c>
      <c r="E223" s="155" t="s">
        <v>1</v>
      </c>
      <c r="F223" s="156" t="s">
        <v>2395</v>
      </c>
      <c r="H223" s="157">
        <v>40.921999999999997</v>
      </c>
      <c r="I223" s="158"/>
      <c r="L223" s="154"/>
      <c r="M223" s="159"/>
      <c r="T223" s="160"/>
      <c r="AT223" s="155" t="s">
        <v>182</v>
      </c>
      <c r="AU223" s="155" t="s">
        <v>98</v>
      </c>
      <c r="AV223" s="12" t="s">
        <v>98</v>
      </c>
      <c r="AW223" s="12" t="s">
        <v>40</v>
      </c>
      <c r="AX223" s="12" t="s">
        <v>85</v>
      </c>
      <c r="AY223" s="155" t="s">
        <v>171</v>
      </c>
    </row>
    <row r="224" spans="2:65" s="12" customFormat="1" ht="20.399999999999999">
      <c r="B224" s="154"/>
      <c r="D224" s="150" t="s">
        <v>182</v>
      </c>
      <c r="E224" s="155" t="s">
        <v>1</v>
      </c>
      <c r="F224" s="156" t="s">
        <v>2396</v>
      </c>
      <c r="H224" s="157">
        <v>37.697000000000003</v>
      </c>
      <c r="I224" s="158"/>
      <c r="L224" s="154"/>
      <c r="M224" s="159"/>
      <c r="T224" s="160"/>
      <c r="AT224" s="155" t="s">
        <v>182</v>
      </c>
      <c r="AU224" s="155" t="s">
        <v>98</v>
      </c>
      <c r="AV224" s="12" t="s">
        <v>98</v>
      </c>
      <c r="AW224" s="12" t="s">
        <v>40</v>
      </c>
      <c r="AX224" s="12" t="s">
        <v>85</v>
      </c>
      <c r="AY224" s="155" t="s">
        <v>171</v>
      </c>
    </row>
    <row r="225" spans="2:51" s="12" customFormat="1" ht="20.399999999999999">
      <c r="B225" s="154"/>
      <c r="D225" s="150" t="s">
        <v>182</v>
      </c>
      <c r="E225" s="155" t="s">
        <v>1</v>
      </c>
      <c r="F225" s="156" t="s">
        <v>2397</v>
      </c>
      <c r="H225" s="157">
        <v>23.388999999999999</v>
      </c>
      <c r="I225" s="158"/>
      <c r="L225" s="154"/>
      <c r="M225" s="159"/>
      <c r="T225" s="160"/>
      <c r="AT225" s="155" t="s">
        <v>182</v>
      </c>
      <c r="AU225" s="155" t="s">
        <v>98</v>
      </c>
      <c r="AV225" s="12" t="s">
        <v>98</v>
      </c>
      <c r="AW225" s="12" t="s">
        <v>40</v>
      </c>
      <c r="AX225" s="12" t="s">
        <v>85</v>
      </c>
      <c r="AY225" s="155" t="s">
        <v>171</v>
      </c>
    </row>
    <row r="226" spans="2:51" s="12" customFormat="1" ht="20.399999999999999">
      <c r="B226" s="154"/>
      <c r="D226" s="150" t="s">
        <v>182</v>
      </c>
      <c r="E226" s="155" t="s">
        <v>1</v>
      </c>
      <c r="F226" s="156" t="s">
        <v>2398</v>
      </c>
      <c r="H226" s="157">
        <v>26.321999999999999</v>
      </c>
      <c r="I226" s="158"/>
      <c r="L226" s="154"/>
      <c r="M226" s="159"/>
      <c r="T226" s="160"/>
      <c r="AT226" s="155" t="s">
        <v>182</v>
      </c>
      <c r="AU226" s="155" t="s">
        <v>98</v>
      </c>
      <c r="AV226" s="12" t="s">
        <v>98</v>
      </c>
      <c r="AW226" s="12" t="s">
        <v>40</v>
      </c>
      <c r="AX226" s="12" t="s">
        <v>85</v>
      </c>
      <c r="AY226" s="155" t="s">
        <v>171</v>
      </c>
    </row>
    <row r="227" spans="2:51" s="15" customFormat="1">
      <c r="B227" s="188"/>
      <c r="D227" s="150" t="s">
        <v>182</v>
      </c>
      <c r="E227" s="189" t="s">
        <v>1</v>
      </c>
      <c r="F227" s="190" t="s">
        <v>808</v>
      </c>
      <c r="H227" s="191">
        <v>369.58400000000006</v>
      </c>
      <c r="I227" s="192"/>
      <c r="L227" s="188"/>
      <c r="M227" s="193"/>
      <c r="T227" s="194"/>
      <c r="AT227" s="189" t="s">
        <v>182</v>
      </c>
      <c r="AU227" s="189" t="s">
        <v>98</v>
      </c>
      <c r="AV227" s="15" t="s">
        <v>190</v>
      </c>
      <c r="AW227" s="15" t="s">
        <v>40</v>
      </c>
      <c r="AX227" s="15" t="s">
        <v>85</v>
      </c>
      <c r="AY227" s="189" t="s">
        <v>171</v>
      </c>
    </row>
    <row r="228" spans="2:51" s="14" customFormat="1">
      <c r="B228" s="182"/>
      <c r="D228" s="150" t="s">
        <v>182</v>
      </c>
      <c r="E228" s="183" t="s">
        <v>1</v>
      </c>
      <c r="F228" s="184" t="s">
        <v>2399</v>
      </c>
      <c r="H228" s="183" t="s">
        <v>1</v>
      </c>
      <c r="I228" s="185"/>
      <c r="L228" s="182"/>
      <c r="M228" s="186"/>
      <c r="T228" s="187"/>
      <c r="AT228" s="183" t="s">
        <v>182</v>
      </c>
      <c r="AU228" s="183" t="s">
        <v>98</v>
      </c>
      <c r="AV228" s="14" t="s">
        <v>92</v>
      </c>
      <c r="AW228" s="14" t="s">
        <v>40</v>
      </c>
      <c r="AX228" s="14" t="s">
        <v>85</v>
      </c>
      <c r="AY228" s="183" t="s">
        <v>171</v>
      </c>
    </row>
    <row r="229" spans="2:51" s="12" customFormat="1">
      <c r="B229" s="154"/>
      <c r="D229" s="150" t="s">
        <v>182</v>
      </c>
      <c r="E229" s="155" t="s">
        <v>1</v>
      </c>
      <c r="F229" s="156" t="s">
        <v>2400</v>
      </c>
      <c r="H229" s="157">
        <v>13.391999999999999</v>
      </c>
      <c r="I229" s="158"/>
      <c r="L229" s="154"/>
      <c r="M229" s="159"/>
      <c r="T229" s="160"/>
      <c r="AT229" s="155" t="s">
        <v>182</v>
      </c>
      <c r="AU229" s="155" t="s">
        <v>98</v>
      </c>
      <c r="AV229" s="12" t="s">
        <v>98</v>
      </c>
      <c r="AW229" s="12" t="s">
        <v>40</v>
      </c>
      <c r="AX229" s="12" t="s">
        <v>85</v>
      </c>
      <c r="AY229" s="155" t="s">
        <v>171</v>
      </c>
    </row>
    <row r="230" spans="2:51" s="12" customFormat="1">
      <c r="B230" s="154"/>
      <c r="D230" s="150" t="s">
        <v>182</v>
      </c>
      <c r="E230" s="155" t="s">
        <v>1</v>
      </c>
      <c r="F230" s="156" t="s">
        <v>2401</v>
      </c>
      <c r="H230" s="157">
        <v>13.068</v>
      </c>
      <c r="I230" s="158"/>
      <c r="L230" s="154"/>
      <c r="M230" s="159"/>
      <c r="T230" s="160"/>
      <c r="AT230" s="155" t="s">
        <v>182</v>
      </c>
      <c r="AU230" s="155" t="s">
        <v>98</v>
      </c>
      <c r="AV230" s="12" t="s">
        <v>98</v>
      </c>
      <c r="AW230" s="12" t="s">
        <v>40</v>
      </c>
      <c r="AX230" s="12" t="s">
        <v>85</v>
      </c>
      <c r="AY230" s="155" t="s">
        <v>171</v>
      </c>
    </row>
    <row r="231" spans="2:51" s="12" customFormat="1">
      <c r="B231" s="154"/>
      <c r="D231" s="150" t="s">
        <v>182</v>
      </c>
      <c r="E231" s="155" t="s">
        <v>1</v>
      </c>
      <c r="F231" s="156" t="s">
        <v>2402</v>
      </c>
      <c r="H231" s="157">
        <v>10.8</v>
      </c>
      <c r="I231" s="158"/>
      <c r="L231" s="154"/>
      <c r="M231" s="159"/>
      <c r="T231" s="160"/>
      <c r="AT231" s="155" t="s">
        <v>182</v>
      </c>
      <c r="AU231" s="155" t="s">
        <v>98</v>
      </c>
      <c r="AV231" s="12" t="s">
        <v>98</v>
      </c>
      <c r="AW231" s="12" t="s">
        <v>40</v>
      </c>
      <c r="AX231" s="12" t="s">
        <v>85</v>
      </c>
      <c r="AY231" s="155" t="s">
        <v>171</v>
      </c>
    </row>
    <row r="232" spans="2:51" s="15" customFormat="1">
      <c r="B232" s="188"/>
      <c r="D232" s="150" t="s">
        <v>182</v>
      </c>
      <c r="E232" s="189" t="s">
        <v>1</v>
      </c>
      <c r="F232" s="190" t="s">
        <v>808</v>
      </c>
      <c r="H232" s="191">
        <v>37.260000000000005</v>
      </c>
      <c r="I232" s="192"/>
      <c r="L232" s="188"/>
      <c r="M232" s="193"/>
      <c r="T232" s="194"/>
      <c r="AT232" s="189" t="s">
        <v>182</v>
      </c>
      <c r="AU232" s="189" t="s">
        <v>98</v>
      </c>
      <c r="AV232" s="15" t="s">
        <v>190</v>
      </c>
      <c r="AW232" s="15" t="s">
        <v>40</v>
      </c>
      <c r="AX232" s="15" t="s">
        <v>85</v>
      </c>
      <c r="AY232" s="189" t="s">
        <v>171</v>
      </c>
    </row>
    <row r="233" spans="2:51" s="14" customFormat="1">
      <c r="B233" s="182"/>
      <c r="D233" s="150" t="s">
        <v>182</v>
      </c>
      <c r="E233" s="183" t="s">
        <v>1</v>
      </c>
      <c r="F233" s="184" t="s">
        <v>1003</v>
      </c>
      <c r="H233" s="183" t="s">
        <v>1</v>
      </c>
      <c r="I233" s="185"/>
      <c r="L233" s="182"/>
      <c r="M233" s="186"/>
      <c r="T233" s="187"/>
      <c r="AT233" s="183" t="s">
        <v>182</v>
      </c>
      <c r="AU233" s="183" t="s">
        <v>98</v>
      </c>
      <c r="AV233" s="14" t="s">
        <v>92</v>
      </c>
      <c r="AW233" s="14" t="s">
        <v>40</v>
      </c>
      <c r="AX233" s="14" t="s">
        <v>85</v>
      </c>
      <c r="AY233" s="183" t="s">
        <v>171</v>
      </c>
    </row>
    <row r="234" spans="2:51" s="12" customFormat="1">
      <c r="B234" s="154"/>
      <c r="D234" s="150" t="s">
        <v>182</v>
      </c>
      <c r="E234" s="155" t="s">
        <v>1</v>
      </c>
      <c r="F234" s="156" t="s">
        <v>2403</v>
      </c>
      <c r="H234" s="157">
        <v>6.75</v>
      </c>
      <c r="I234" s="158"/>
      <c r="L234" s="154"/>
      <c r="M234" s="159"/>
      <c r="T234" s="160"/>
      <c r="AT234" s="155" t="s">
        <v>182</v>
      </c>
      <c r="AU234" s="155" t="s">
        <v>98</v>
      </c>
      <c r="AV234" s="12" t="s">
        <v>98</v>
      </c>
      <c r="AW234" s="12" t="s">
        <v>40</v>
      </c>
      <c r="AX234" s="12" t="s">
        <v>85</v>
      </c>
      <c r="AY234" s="155" t="s">
        <v>171</v>
      </c>
    </row>
    <row r="235" spans="2:51" s="15" customFormat="1">
      <c r="B235" s="188"/>
      <c r="D235" s="150" t="s">
        <v>182</v>
      </c>
      <c r="E235" s="189" t="s">
        <v>1</v>
      </c>
      <c r="F235" s="190" t="s">
        <v>808</v>
      </c>
      <c r="H235" s="191">
        <v>6.75</v>
      </c>
      <c r="I235" s="192"/>
      <c r="L235" s="188"/>
      <c r="M235" s="193"/>
      <c r="T235" s="194"/>
      <c r="AT235" s="189" t="s">
        <v>182</v>
      </c>
      <c r="AU235" s="189" t="s">
        <v>98</v>
      </c>
      <c r="AV235" s="15" t="s">
        <v>190</v>
      </c>
      <c r="AW235" s="15" t="s">
        <v>40</v>
      </c>
      <c r="AX235" s="15" t="s">
        <v>85</v>
      </c>
      <c r="AY235" s="189" t="s">
        <v>171</v>
      </c>
    </row>
    <row r="236" spans="2:51" s="14" customFormat="1">
      <c r="B236" s="182"/>
      <c r="D236" s="150" t="s">
        <v>182</v>
      </c>
      <c r="E236" s="183" t="s">
        <v>1</v>
      </c>
      <c r="F236" s="184" t="s">
        <v>1005</v>
      </c>
      <c r="H236" s="183" t="s">
        <v>1</v>
      </c>
      <c r="I236" s="185"/>
      <c r="L236" s="182"/>
      <c r="M236" s="186"/>
      <c r="T236" s="187"/>
      <c r="AT236" s="183" t="s">
        <v>182</v>
      </c>
      <c r="AU236" s="183" t="s">
        <v>98</v>
      </c>
      <c r="AV236" s="14" t="s">
        <v>92</v>
      </c>
      <c r="AW236" s="14" t="s">
        <v>40</v>
      </c>
      <c r="AX236" s="14" t="s">
        <v>85</v>
      </c>
      <c r="AY236" s="183" t="s">
        <v>171</v>
      </c>
    </row>
    <row r="237" spans="2:51" s="12" customFormat="1">
      <c r="B237" s="154"/>
      <c r="D237" s="150" t="s">
        <v>182</v>
      </c>
      <c r="E237" s="155" t="s">
        <v>1</v>
      </c>
      <c r="F237" s="156" t="s">
        <v>2404</v>
      </c>
      <c r="H237" s="157">
        <v>3.6</v>
      </c>
      <c r="I237" s="158"/>
      <c r="L237" s="154"/>
      <c r="M237" s="159"/>
      <c r="T237" s="160"/>
      <c r="AT237" s="155" t="s">
        <v>182</v>
      </c>
      <c r="AU237" s="155" t="s">
        <v>98</v>
      </c>
      <c r="AV237" s="12" t="s">
        <v>98</v>
      </c>
      <c r="AW237" s="12" t="s">
        <v>40</v>
      </c>
      <c r="AX237" s="12" t="s">
        <v>85</v>
      </c>
      <c r="AY237" s="155" t="s">
        <v>171</v>
      </c>
    </row>
    <row r="238" spans="2:51" s="12" customFormat="1">
      <c r="B238" s="154"/>
      <c r="D238" s="150" t="s">
        <v>182</v>
      </c>
      <c r="E238" s="155" t="s">
        <v>1</v>
      </c>
      <c r="F238" s="156" t="s">
        <v>2405</v>
      </c>
      <c r="H238" s="157">
        <v>3.6480000000000001</v>
      </c>
      <c r="I238" s="158"/>
      <c r="L238" s="154"/>
      <c r="M238" s="159"/>
      <c r="T238" s="160"/>
      <c r="AT238" s="155" t="s">
        <v>182</v>
      </c>
      <c r="AU238" s="155" t="s">
        <v>98</v>
      </c>
      <c r="AV238" s="12" t="s">
        <v>98</v>
      </c>
      <c r="AW238" s="12" t="s">
        <v>40</v>
      </c>
      <c r="AX238" s="12" t="s">
        <v>85</v>
      </c>
      <c r="AY238" s="155" t="s">
        <v>171</v>
      </c>
    </row>
    <row r="239" spans="2:51" s="12" customFormat="1">
      <c r="B239" s="154"/>
      <c r="D239" s="150" t="s">
        <v>182</v>
      </c>
      <c r="E239" s="155" t="s">
        <v>1</v>
      </c>
      <c r="F239" s="156" t="s">
        <v>2406</v>
      </c>
      <c r="H239" s="157">
        <v>4.5599999999999996</v>
      </c>
      <c r="I239" s="158"/>
      <c r="L239" s="154"/>
      <c r="M239" s="159"/>
      <c r="T239" s="160"/>
      <c r="AT239" s="155" t="s">
        <v>182</v>
      </c>
      <c r="AU239" s="155" t="s">
        <v>98</v>
      </c>
      <c r="AV239" s="12" t="s">
        <v>98</v>
      </c>
      <c r="AW239" s="12" t="s">
        <v>40</v>
      </c>
      <c r="AX239" s="12" t="s">
        <v>85</v>
      </c>
      <c r="AY239" s="155" t="s">
        <v>171</v>
      </c>
    </row>
    <row r="240" spans="2:51" s="12" customFormat="1">
      <c r="B240" s="154"/>
      <c r="D240" s="150" t="s">
        <v>182</v>
      </c>
      <c r="E240" s="155" t="s">
        <v>1</v>
      </c>
      <c r="F240" s="156" t="s">
        <v>2407</v>
      </c>
      <c r="H240" s="157">
        <v>4.32</v>
      </c>
      <c r="I240" s="158"/>
      <c r="L240" s="154"/>
      <c r="M240" s="159"/>
      <c r="T240" s="160"/>
      <c r="AT240" s="155" t="s">
        <v>182</v>
      </c>
      <c r="AU240" s="155" t="s">
        <v>98</v>
      </c>
      <c r="AV240" s="12" t="s">
        <v>98</v>
      </c>
      <c r="AW240" s="12" t="s">
        <v>40</v>
      </c>
      <c r="AX240" s="12" t="s">
        <v>85</v>
      </c>
      <c r="AY240" s="155" t="s">
        <v>171</v>
      </c>
    </row>
    <row r="241" spans="2:65" s="12" customFormat="1">
      <c r="B241" s="154"/>
      <c r="D241" s="150" t="s">
        <v>182</v>
      </c>
      <c r="E241" s="155" t="s">
        <v>1</v>
      </c>
      <c r="F241" s="156" t="s">
        <v>2408</v>
      </c>
      <c r="H241" s="157">
        <v>3.048</v>
      </c>
      <c r="I241" s="158"/>
      <c r="L241" s="154"/>
      <c r="M241" s="159"/>
      <c r="T241" s="160"/>
      <c r="AT241" s="155" t="s">
        <v>182</v>
      </c>
      <c r="AU241" s="155" t="s">
        <v>98</v>
      </c>
      <c r="AV241" s="12" t="s">
        <v>98</v>
      </c>
      <c r="AW241" s="12" t="s">
        <v>40</v>
      </c>
      <c r="AX241" s="12" t="s">
        <v>85</v>
      </c>
      <c r="AY241" s="155" t="s">
        <v>171</v>
      </c>
    </row>
    <row r="242" spans="2:65" s="15" customFormat="1">
      <c r="B242" s="188"/>
      <c r="D242" s="150" t="s">
        <v>182</v>
      </c>
      <c r="E242" s="189" t="s">
        <v>1</v>
      </c>
      <c r="F242" s="190" t="s">
        <v>808</v>
      </c>
      <c r="H242" s="191">
        <v>19.176000000000002</v>
      </c>
      <c r="I242" s="192"/>
      <c r="L242" s="188"/>
      <c r="M242" s="193"/>
      <c r="T242" s="194"/>
      <c r="AT242" s="189" t="s">
        <v>182</v>
      </c>
      <c r="AU242" s="189" t="s">
        <v>98</v>
      </c>
      <c r="AV242" s="15" t="s">
        <v>190</v>
      </c>
      <c r="AW242" s="15" t="s">
        <v>40</v>
      </c>
      <c r="AX242" s="15" t="s">
        <v>85</v>
      </c>
      <c r="AY242" s="189" t="s">
        <v>171</v>
      </c>
    </row>
    <row r="243" spans="2:65" s="14" customFormat="1">
      <c r="B243" s="182"/>
      <c r="D243" s="150" t="s">
        <v>182</v>
      </c>
      <c r="E243" s="183" t="s">
        <v>1</v>
      </c>
      <c r="F243" s="184" t="s">
        <v>2409</v>
      </c>
      <c r="H243" s="183" t="s">
        <v>1</v>
      </c>
      <c r="I243" s="185"/>
      <c r="L243" s="182"/>
      <c r="M243" s="186"/>
      <c r="T243" s="187"/>
      <c r="AT243" s="183" t="s">
        <v>182</v>
      </c>
      <c r="AU243" s="183" t="s">
        <v>98</v>
      </c>
      <c r="AV243" s="14" t="s">
        <v>92</v>
      </c>
      <c r="AW243" s="14" t="s">
        <v>40</v>
      </c>
      <c r="AX243" s="14" t="s">
        <v>85</v>
      </c>
      <c r="AY243" s="183" t="s">
        <v>171</v>
      </c>
    </row>
    <row r="244" spans="2:65" s="12" customFormat="1">
      <c r="B244" s="154"/>
      <c r="D244" s="150" t="s">
        <v>182</v>
      </c>
      <c r="E244" s="155" t="s">
        <v>1</v>
      </c>
      <c r="F244" s="156" t="s">
        <v>2410</v>
      </c>
      <c r="H244" s="157">
        <v>3</v>
      </c>
      <c r="I244" s="158"/>
      <c r="L244" s="154"/>
      <c r="M244" s="159"/>
      <c r="T244" s="160"/>
      <c r="AT244" s="155" t="s">
        <v>182</v>
      </c>
      <c r="AU244" s="155" t="s">
        <v>98</v>
      </c>
      <c r="AV244" s="12" t="s">
        <v>98</v>
      </c>
      <c r="AW244" s="12" t="s">
        <v>40</v>
      </c>
      <c r="AX244" s="12" t="s">
        <v>85</v>
      </c>
      <c r="AY244" s="155" t="s">
        <v>171</v>
      </c>
    </row>
    <row r="245" spans="2:65" s="15" customFormat="1">
      <c r="B245" s="188"/>
      <c r="D245" s="150" t="s">
        <v>182</v>
      </c>
      <c r="E245" s="189" t="s">
        <v>1</v>
      </c>
      <c r="F245" s="190" t="s">
        <v>808</v>
      </c>
      <c r="H245" s="191">
        <v>3</v>
      </c>
      <c r="I245" s="192"/>
      <c r="L245" s="188"/>
      <c r="M245" s="193"/>
      <c r="T245" s="194"/>
      <c r="AT245" s="189" t="s">
        <v>182</v>
      </c>
      <c r="AU245" s="189" t="s">
        <v>98</v>
      </c>
      <c r="AV245" s="15" t="s">
        <v>190</v>
      </c>
      <c r="AW245" s="15" t="s">
        <v>40</v>
      </c>
      <c r="AX245" s="15" t="s">
        <v>85</v>
      </c>
      <c r="AY245" s="189" t="s">
        <v>171</v>
      </c>
    </row>
    <row r="246" spans="2:65" s="13" customFormat="1">
      <c r="B246" s="172"/>
      <c r="D246" s="150" t="s">
        <v>182</v>
      </c>
      <c r="E246" s="173" t="s">
        <v>1</v>
      </c>
      <c r="F246" s="174" t="s">
        <v>546</v>
      </c>
      <c r="H246" s="175">
        <v>435.7700000000001</v>
      </c>
      <c r="I246" s="176"/>
      <c r="L246" s="172"/>
      <c r="M246" s="177"/>
      <c r="T246" s="178"/>
      <c r="AT246" s="173" t="s">
        <v>182</v>
      </c>
      <c r="AU246" s="173" t="s">
        <v>98</v>
      </c>
      <c r="AV246" s="13" t="s">
        <v>178</v>
      </c>
      <c r="AW246" s="13" t="s">
        <v>40</v>
      </c>
      <c r="AX246" s="13" t="s">
        <v>85</v>
      </c>
      <c r="AY246" s="173" t="s">
        <v>171</v>
      </c>
    </row>
    <row r="247" spans="2:65" s="12" customFormat="1">
      <c r="B247" s="154"/>
      <c r="D247" s="150" t="s">
        <v>182</v>
      </c>
      <c r="E247" s="155" t="s">
        <v>1</v>
      </c>
      <c r="F247" s="156" t="s">
        <v>2411</v>
      </c>
      <c r="H247" s="157">
        <v>217.88499999999999</v>
      </c>
      <c r="I247" s="158"/>
      <c r="L247" s="154"/>
      <c r="M247" s="159"/>
      <c r="T247" s="160"/>
      <c r="AT247" s="155" t="s">
        <v>182</v>
      </c>
      <c r="AU247" s="155" t="s">
        <v>98</v>
      </c>
      <c r="AV247" s="12" t="s">
        <v>98</v>
      </c>
      <c r="AW247" s="12" t="s">
        <v>40</v>
      </c>
      <c r="AX247" s="12" t="s">
        <v>92</v>
      </c>
      <c r="AY247" s="155" t="s">
        <v>171</v>
      </c>
    </row>
    <row r="248" spans="2:65" s="1" customFormat="1" ht="33" customHeight="1">
      <c r="B248" s="33"/>
      <c r="C248" s="137" t="s">
        <v>279</v>
      </c>
      <c r="D248" s="137" t="s">
        <v>173</v>
      </c>
      <c r="E248" s="138" t="s">
        <v>1038</v>
      </c>
      <c r="F248" s="139" t="s">
        <v>1039</v>
      </c>
      <c r="G248" s="140" t="s">
        <v>215</v>
      </c>
      <c r="H248" s="141">
        <v>71.933999999999997</v>
      </c>
      <c r="I248" s="142"/>
      <c r="J248" s="143">
        <f>ROUND(I248*H248,2)</f>
        <v>0</v>
      </c>
      <c r="K248" s="139" t="s">
        <v>177</v>
      </c>
      <c r="L248" s="33"/>
      <c r="M248" s="144" t="s">
        <v>1</v>
      </c>
      <c r="N248" s="145" t="s">
        <v>50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178</v>
      </c>
      <c r="AT248" s="148" t="s">
        <v>173</v>
      </c>
      <c r="AU248" s="148" t="s">
        <v>98</v>
      </c>
      <c r="AY248" s="17" t="s">
        <v>171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92</v>
      </c>
      <c r="BK248" s="149">
        <f>ROUND(I248*H248,2)</f>
        <v>0</v>
      </c>
      <c r="BL248" s="17" t="s">
        <v>178</v>
      </c>
      <c r="BM248" s="148" t="s">
        <v>2412</v>
      </c>
    </row>
    <row r="249" spans="2:65" s="1" customFormat="1" ht="28.8">
      <c r="B249" s="33"/>
      <c r="D249" s="150" t="s">
        <v>180</v>
      </c>
      <c r="F249" s="151" t="s">
        <v>1041</v>
      </c>
      <c r="I249" s="152"/>
      <c r="L249" s="33"/>
      <c r="M249" s="153"/>
      <c r="T249" s="57"/>
      <c r="AT249" s="17" t="s">
        <v>180</v>
      </c>
      <c r="AU249" s="17" t="s">
        <v>98</v>
      </c>
    </row>
    <row r="250" spans="2:65" s="14" customFormat="1">
      <c r="B250" s="182"/>
      <c r="D250" s="150" t="s">
        <v>182</v>
      </c>
      <c r="E250" s="183" t="s">
        <v>1</v>
      </c>
      <c r="F250" s="184" t="s">
        <v>2385</v>
      </c>
      <c r="H250" s="183" t="s">
        <v>1</v>
      </c>
      <c r="I250" s="185"/>
      <c r="L250" s="182"/>
      <c r="M250" s="186"/>
      <c r="T250" s="187"/>
      <c r="AT250" s="183" t="s">
        <v>182</v>
      </c>
      <c r="AU250" s="183" t="s">
        <v>98</v>
      </c>
      <c r="AV250" s="14" t="s">
        <v>92</v>
      </c>
      <c r="AW250" s="14" t="s">
        <v>40</v>
      </c>
      <c r="AX250" s="14" t="s">
        <v>85</v>
      </c>
      <c r="AY250" s="183" t="s">
        <v>171</v>
      </c>
    </row>
    <row r="251" spans="2:65" s="12" customFormat="1">
      <c r="B251" s="154"/>
      <c r="D251" s="150" t="s">
        <v>182</v>
      </c>
      <c r="E251" s="155" t="s">
        <v>1</v>
      </c>
      <c r="F251" s="156" t="s">
        <v>2413</v>
      </c>
      <c r="H251" s="157">
        <v>27.6</v>
      </c>
      <c r="I251" s="158"/>
      <c r="L251" s="154"/>
      <c r="M251" s="159"/>
      <c r="T251" s="160"/>
      <c r="AT251" s="155" t="s">
        <v>182</v>
      </c>
      <c r="AU251" s="155" t="s">
        <v>98</v>
      </c>
      <c r="AV251" s="12" t="s">
        <v>98</v>
      </c>
      <c r="AW251" s="12" t="s">
        <v>40</v>
      </c>
      <c r="AX251" s="12" t="s">
        <v>85</v>
      </c>
      <c r="AY251" s="155" t="s">
        <v>171</v>
      </c>
    </row>
    <row r="252" spans="2:65" s="12" customFormat="1">
      <c r="B252" s="154"/>
      <c r="D252" s="150" t="s">
        <v>182</v>
      </c>
      <c r="E252" s="155" t="s">
        <v>1</v>
      </c>
      <c r="F252" s="156" t="s">
        <v>2414</v>
      </c>
      <c r="H252" s="157">
        <v>11.48</v>
      </c>
      <c r="I252" s="158"/>
      <c r="L252" s="154"/>
      <c r="M252" s="159"/>
      <c r="T252" s="160"/>
      <c r="AT252" s="155" t="s">
        <v>182</v>
      </c>
      <c r="AU252" s="155" t="s">
        <v>98</v>
      </c>
      <c r="AV252" s="12" t="s">
        <v>98</v>
      </c>
      <c r="AW252" s="12" t="s">
        <v>40</v>
      </c>
      <c r="AX252" s="12" t="s">
        <v>85</v>
      </c>
      <c r="AY252" s="155" t="s">
        <v>171</v>
      </c>
    </row>
    <row r="253" spans="2:65" s="12" customFormat="1">
      <c r="B253" s="154"/>
      <c r="D253" s="150" t="s">
        <v>182</v>
      </c>
      <c r="E253" s="155" t="s">
        <v>1</v>
      </c>
      <c r="F253" s="156" t="s">
        <v>2415</v>
      </c>
      <c r="H253" s="157">
        <v>11.7</v>
      </c>
      <c r="I253" s="158"/>
      <c r="L253" s="154"/>
      <c r="M253" s="159"/>
      <c r="T253" s="160"/>
      <c r="AT253" s="155" t="s">
        <v>182</v>
      </c>
      <c r="AU253" s="155" t="s">
        <v>98</v>
      </c>
      <c r="AV253" s="12" t="s">
        <v>98</v>
      </c>
      <c r="AW253" s="12" t="s">
        <v>40</v>
      </c>
      <c r="AX253" s="12" t="s">
        <v>85</v>
      </c>
      <c r="AY253" s="155" t="s">
        <v>171</v>
      </c>
    </row>
    <row r="254" spans="2:65" s="12" customFormat="1">
      <c r="B254" s="154"/>
      <c r="D254" s="150" t="s">
        <v>182</v>
      </c>
      <c r="E254" s="155" t="s">
        <v>1</v>
      </c>
      <c r="F254" s="156" t="s">
        <v>2416</v>
      </c>
      <c r="H254" s="157">
        <v>11.44</v>
      </c>
      <c r="I254" s="158"/>
      <c r="L254" s="154"/>
      <c r="M254" s="159"/>
      <c r="T254" s="160"/>
      <c r="AT254" s="155" t="s">
        <v>182</v>
      </c>
      <c r="AU254" s="155" t="s">
        <v>98</v>
      </c>
      <c r="AV254" s="12" t="s">
        <v>98</v>
      </c>
      <c r="AW254" s="12" t="s">
        <v>40</v>
      </c>
      <c r="AX254" s="12" t="s">
        <v>85</v>
      </c>
      <c r="AY254" s="155" t="s">
        <v>171</v>
      </c>
    </row>
    <row r="255" spans="2:65" s="12" customFormat="1">
      <c r="B255" s="154"/>
      <c r="D255" s="150" t="s">
        <v>182</v>
      </c>
      <c r="E255" s="155" t="s">
        <v>1</v>
      </c>
      <c r="F255" s="156" t="s">
        <v>2417</v>
      </c>
      <c r="H255" s="157">
        <v>7.74</v>
      </c>
      <c r="I255" s="158"/>
      <c r="L255" s="154"/>
      <c r="M255" s="159"/>
      <c r="T255" s="160"/>
      <c r="AT255" s="155" t="s">
        <v>182</v>
      </c>
      <c r="AU255" s="155" t="s">
        <v>98</v>
      </c>
      <c r="AV255" s="12" t="s">
        <v>98</v>
      </c>
      <c r="AW255" s="12" t="s">
        <v>40</v>
      </c>
      <c r="AX255" s="12" t="s">
        <v>85</v>
      </c>
      <c r="AY255" s="155" t="s">
        <v>171</v>
      </c>
    </row>
    <row r="256" spans="2:65" s="12" customFormat="1">
      <c r="B256" s="154"/>
      <c r="D256" s="150" t="s">
        <v>182</v>
      </c>
      <c r="E256" s="155" t="s">
        <v>1</v>
      </c>
      <c r="F256" s="156" t="s">
        <v>2418</v>
      </c>
      <c r="H256" s="157">
        <v>7.74</v>
      </c>
      <c r="I256" s="158"/>
      <c r="L256" s="154"/>
      <c r="M256" s="159"/>
      <c r="T256" s="160"/>
      <c r="AT256" s="155" t="s">
        <v>182</v>
      </c>
      <c r="AU256" s="155" t="s">
        <v>98</v>
      </c>
      <c r="AV256" s="12" t="s">
        <v>98</v>
      </c>
      <c r="AW256" s="12" t="s">
        <v>40</v>
      </c>
      <c r="AX256" s="12" t="s">
        <v>85</v>
      </c>
      <c r="AY256" s="155" t="s">
        <v>171</v>
      </c>
    </row>
    <row r="257" spans="2:65" s="12" customFormat="1">
      <c r="B257" s="154"/>
      <c r="D257" s="150" t="s">
        <v>182</v>
      </c>
      <c r="E257" s="155" t="s">
        <v>1</v>
      </c>
      <c r="F257" s="156" t="s">
        <v>2419</v>
      </c>
      <c r="H257" s="157">
        <v>9.4600000000000009</v>
      </c>
      <c r="I257" s="158"/>
      <c r="L257" s="154"/>
      <c r="M257" s="159"/>
      <c r="T257" s="160"/>
      <c r="AT257" s="155" t="s">
        <v>182</v>
      </c>
      <c r="AU257" s="155" t="s">
        <v>98</v>
      </c>
      <c r="AV257" s="12" t="s">
        <v>98</v>
      </c>
      <c r="AW257" s="12" t="s">
        <v>40</v>
      </c>
      <c r="AX257" s="12" t="s">
        <v>85</v>
      </c>
      <c r="AY257" s="155" t="s">
        <v>171</v>
      </c>
    </row>
    <row r="258" spans="2:65" s="12" customFormat="1">
      <c r="B258" s="154"/>
      <c r="D258" s="150" t="s">
        <v>182</v>
      </c>
      <c r="E258" s="155" t="s">
        <v>1</v>
      </c>
      <c r="F258" s="156" t="s">
        <v>2420</v>
      </c>
      <c r="H258" s="157">
        <v>5.88</v>
      </c>
      <c r="I258" s="158"/>
      <c r="L258" s="154"/>
      <c r="M258" s="159"/>
      <c r="T258" s="160"/>
      <c r="AT258" s="155" t="s">
        <v>182</v>
      </c>
      <c r="AU258" s="155" t="s">
        <v>98</v>
      </c>
      <c r="AV258" s="12" t="s">
        <v>98</v>
      </c>
      <c r="AW258" s="12" t="s">
        <v>40</v>
      </c>
      <c r="AX258" s="12" t="s">
        <v>85</v>
      </c>
      <c r="AY258" s="155" t="s">
        <v>171</v>
      </c>
    </row>
    <row r="259" spans="2:65" s="12" customFormat="1">
      <c r="B259" s="154"/>
      <c r="D259" s="150" t="s">
        <v>182</v>
      </c>
      <c r="E259" s="155" t="s">
        <v>1</v>
      </c>
      <c r="F259" s="156" t="s">
        <v>2421</v>
      </c>
      <c r="H259" s="157">
        <v>13.44</v>
      </c>
      <c r="I259" s="158"/>
      <c r="L259" s="154"/>
      <c r="M259" s="159"/>
      <c r="T259" s="160"/>
      <c r="AT259" s="155" t="s">
        <v>182</v>
      </c>
      <c r="AU259" s="155" t="s">
        <v>98</v>
      </c>
      <c r="AV259" s="12" t="s">
        <v>98</v>
      </c>
      <c r="AW259" s="12" t="s">
        <v>40</v>
      </c>
      <c r="AX259" s="12" t="s">
        <v>85</v>
      </c>
      <c r="AY259" s="155" t="s">
        <v>171</v>
      </c>
    </row>
    <row r="260" spans="2:65" s="12" customFormat="1">
      <c r="B260" s="154"/>
      <c r="D260" s="150" t="s">
        <v>182</v>
      </c>
      <c r="E260" s="155" t="s">
        <v>1</v>
      </c>
      <c r="F260" s="156" t="s">
        <v>2422</v>
      </c>
      <c r="H260" s="157">
        <v>37.387999999999998</v>
      </c>
      <c r="I260" s="158"/>
      <c r="L260" s="154"/>
      <c r="M260" s="159"/>
      <c r="T260" s="160"/>
      <c r="AT260" s="155" t="s">
        <v>182</v>
      </c>
      <c r="AU260" s="155" t="s">
        <v>98</v>
      </c>
      <c r="AV260" s="12" t="s">
        <v>98</v>
      </c>
      <c r="AW260" s="12" t="s">
        <v>40</v>
      </c>
      <c r="AX260" s="12" t="s">
        <v>85</v>
      </c>
      <c r="AY260" s="155" t="s">
        <v>171</v>
      </c>
    </row>
    <row r="261" spans="2:65" s="15" customFormat="1">
      <c r="B261" s="188"/>
      <c r="D261" s="150" t="s">
        <v>182</v>
      </c>
      <c r="E261" s="189" t="s">
        <v>1</v>
      </c>
      <c r="F261" s="190" t="s">
        <v>808</v>
      </c>
      <c r="H261" s="191">
        <v>143.86799999999999</v>
      </c>
      <c r="I261" s="192"/>
      <c r="L261" s="188"/>
      <c r="M261" s="193"/>
      <c r="T261" s="194"/>
      <c r="AT261" s="189" t="s">
        <v>182</v>
      </c>
      <c r="AU261" s="189" t="s">
        <v>98</v>
      </c>
      <c r="AV261" s="15" t="s">
        <v>190</v>
      </c>
      <c r="AW261" s="15" t="s">
        <v>40</v>
      </c>
      <c r="AX261" s="15" t="s">
        <v>85</v>
      </c>
      <c r="AY261" s="189" t="s">
        <v>171</v>
      </c>
    </row>
    <row r="262" spans="2:65" s="13" customFormat="1">
      <c r="B262" s="172"/>
      <c r="D262" s="150" t="s">
        <v>182</v>
      </c>
      <c r="E262" s="173" t="s">
        <v>1</v>
      </c>
      <c r="F262" s="174" t="s">
        <v>546</v>
      </c>
      <c r="H262" s="175">
        <v>143.86799999999999</v>
      </c>
      <c r="I262" s="176"/>
      <c r="L262" s="172"/>
      <c r="M262" s="177"/>
      <c r="T262" s="178"/>
      <c r="AT262" s="173" t="s">
        <v>182</v>
      </c>
      <c r="AU262" s="173" t="s">
        <v>98</v>
      </c>
      <c r="AV262" s="13" t="s">
        <v>178</v>
      </c>
      <c r="AW262" s="13" t="s">
        <v>40</v>
      </c>
      <c r="AX262" s="13" t="s">
        <v>85</v>
      </c>
      <c r="AY262" s="173" t="s">
        <v>171</v>
      </c>
    </row>
    <row r="263" spans="2:65" s="12" customFormat="1">
      <c r="B263" s="154"/>
      <c r="D263" s="150" t="s">
        <v>182</v>
      </c>
      <c r="E263" s="155" t="s">
        <v>1</v>
      </c>
      <c r="F263" s="156" t="s">
        <v>2383</v>
      </c>
      <c r="H263" s="157">
        <v>71.933999999999997</v>
      </c>
      <c r="I263" s="158"/>
      <c r="L263" s="154"/>
      <c r="M263" s="159"/>
      <c r="T263" s="160"/>
      <c r="AT263" s="155" t="s">
        <v>182</v>
      </c>
      <c r="AU263" s="155" t="s">
        <v>98</v>
      </c>
      <c r="AV263" s="12" t="s">
        <v>98</v>
      </c>
      <c r="AW263" s="12" t="s">
        <v>40</v>
      </c>
      <c r="AX263" s="12" t="s">
        <v>92</v>
      </c>
      <c r="AY263" s="155" t="s">
        <v>171</v>
      </c>
    </row>
    <row r="264" spans="2:65" s="1" customFormat="1" ht="33" customHeight="1">
      <c r="B264" s="33"/>
      <c r="C264" s="137" t="s">
        <v>284</v>
      </c>
      <c r="D264" s="137" t="s">
        <v>173</v>
      </c>
      <c r="E264" s="138" t="s">
        <v>2090</v>
      </c>
      <c r="F264" s="139" t="s">
        <v>2091</v>
      </c>
      <c r="G264" s="140" t="s">
        <v>215</v>
      </c>
      <c r="H264" s="141">
        <v>217.88499999999999</v>
      </c>
      <c r="I264" s="142"/>
      <c r="J264" s="143">
        <f>ROUND(I264*H264,2)</f>
        <v>0</v>
      </c>
      <c r="K264" s="139" t="s">
        <v>177</v>
      </c>
      <c r="L264" s="33"/>
      <c r="M264" s="144" t="s">
        <v>1</v>
      </c>
      <c r="N264" s="145" t="s">
        <v>50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178</v>
      </c>
      <c r="AT264" s="148" t="s">
        <v>173</v>
      </c>
      <c r="AU264" s="148" t="s">
        <v>98</v>
      </c>
      <c r="AY264" s="17" t="s">
        <v>171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92</v>
      </c>
      <c r="BK264" s="149">
        <f>ROUND(I264*H264,2)</f>
        <v>0</v>
      </c>
      <c r="BL264" s="17" t="s">
        <v>178</v>
      </c>
      <c r="BM264" s="148" t="s">
        <v>2423</v>
      </c>
    </row>
    <row r="265" spans="2:65" s="1" customFormat="1" ht="28.8">
      <c r="B265" s="33"/>
      <c r="D265" s="150" t="s">
        <v>180</v>
      </c>
      <c r="F265" s="151" t="s">
        <v>2093</v>
      </c>
      <c r="I265" s="152"/>
      <c r="L265" s="33"/>
      <c r="M265" s="153"/>
      <c r="T265" s="57"/>
      <c r="AT265" s="17" t="s">
        <v>180</v>
      </c>
      <c r="AU265" s="17" t="s">
        <v>98</v>
      </c>
    </row>
    <row r="266" spans="2:65" s="12" customFormat="1">
      <c r="B266" s="154"/>
      <c r="D266" s="150" t="s">
        <v>182</v>
      </c>
      <c r="E266" s="155" t="s">
        <v>1</v>
      </c>
      <c r="F266" s="156" t="s">
        <v>2411</v>
      </c>
      <c r="H266" s="157">
        <v>217.88499999999999</v>
      </c>
      <c r="I266" s="158"/>
      <c r="L266" s="154"/>
      <c r="M266" s="159"/>
      <c r="T266" s="160"/>
      <c r="AT266" s="155" t="s">
        <v>182</v>
      </c>
      <c r="AU266" s="155" t="s">
        <v>98</v>
      </c>
      <c r="AV266" s="12" t="s">
        <v>98</v>
      </c>
      <c r="AW266" s="12" t="s">
        <v>40</v>
      </c>
      <c r="AX266" s="12" t="s">
        <v>85</v>
      </c>
      <c r="AY266" s="155" t="s">
        <v>171</v>
      </c>
    </row>
    <row r="267" spans="2:65" s="13" customFormat="1">
      <c r="B267" s="172"/>
      <c r="D267" s="150" t="s">
        <v>182</v>
      </c>
      <c r="E267" s="173" t="s">
        <v>1</v>
      </c>
      <c r="F267" s="174" t="s">
        <v>546</v>
      </c>
      <c r="H267" s="175">
        <v>217.88499999999999</v>
      </c>
      <c r="I267" s="176"/>
      <c r="L267" s="172"/>
      <c r="M267" s="177"/>
      <c r="T267" s="178"/>
      <c r="AT267" s="173" t="s">
        <v>182</v>
      </c>
      <c r="AU267" s="173" t="s">
        <v>98</v>
      </c>
      <c r="AV267" s="13" t="s">
        <v>178</v>
      </c>
      <c r="AW267" s="13" t="s">
        <v>40</v>
      </c>
      <c r="AX267" s="13" t="s">
        <v>92</v>
      </c>
      <c r="AY267" s="173" t="s">
        <v>171</v>
      </c>
    </row>
    <row r="268" spans="2:65" s="1" customFormat="1" ht="24.15" customHeight="1">
      <c r="B268" s="33"/>
      <c r="C268" s="137" t="s">
        <v>289</v>
      </c>
      <c r="D268" s="137" t="s">
        <v>173</v>
      </c>
      <c r="E268" s="138" t="s">
        <v>1047</v>
      </c>
      <c r="F268" s="139" t="s">
        <v>1048</v>
      </c>
      <c r="G268" s="140" t="s">
        <v>215</v>
      </c>
      <c r="H268" s="141">
        <v>35.231999999999999</v>
      </c>
      <c r="I268" s="142"/>
      <c r="J268" s="143">
        <f>ROUND(I268*H268,2)</f>
        <v>0</v>
      </c>
      <c r="K268" s="139" t="s">
        <v>177</v>
      </c>
      <c r="L268" s="33"/>
      <c r="M268" s="144" t="s">
        <v>1</v>
      </c>
      <c r="N268" s="145" t="s">
        <v>50</v>
      </c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AR268" s="148" t="s">
        <v>178</v>
      </c>
      <c r="AT268" s="148" t="s">
        <v>173</v>
      </c>
      <c r="AU268" s="148" t="s">
        <v>98</v>
      </c>
      <c r="AY268" s="17" t="s">
        <v>171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92</v>
      </c>
      <c r="BK268" s="149">
        <f>ROUND(I268*H268,2)</f>
        <v>0</v>
      </c>
      <c r="BL268" s="17" t="s">
        <v>178</v>
      </c>
      <c r="BM268" s="148" t="s">
        <v>2424</v>
      </c>
    </row>
    <row r="269" spans="2:65" s="1" customFormat="1" ht="28.8">
      <c r="B269" s="33"/>
      <c r="D269" s="150" t="s">
        <v>180</v>
      </c>
      <c r="F269" s="151" t="s">
        <v>1050</v>
      </c>
      <c r="I269" s="152"/>
      <c r="L269" s="33"/>
      <c r="M269" s="153"/>
      <c r="T269" s="57"/>
      <c r="AT269" s="17" t="s">
        <v>180</v>
      </c>
      <c r="AU269" s="17" t="s">
        <v>98</v>
      </c>
    </row>
    <row r="270" spans="2:65" s="14" customFormat="1">
      <c r="B270" s="182"/>
      <c r="D270" s="150" t="s">
        <v>182</v>
      </c>
      <c r="E270" s="183" t="s">
        <v>1</v>
      </c>
      <c r="F270" s="184" t="s">
        <v>2361</v>
      </c>
      <c r="H270" s="183" t="s">
        <v>1</v>
      </c>
      <c r="I270" s="185"/>
      <c r="L270" s="182"/>
      <c r="M270" s="186"/>
      <c r="T270" s="187"/>
      <c r="AT270" s="183" t="s">
        <v>182</v>
      </c>
      <c r="AU270" s="183" t="s">
        <v>98</v>
      </c>
      <c r="AV270" s="14" t="s">
        <v>92</v>
      </c>
      <c r="AW270" s="14" t="s">
        <v>40</v>
      </c>
      <c r="AX270" s="14" t="s">
        <v>85</v>
      </c>
      <c r="AY270" s="183" t="s">
        <v>171</v>
      </c>
    </row>
    <row r="271" spans="2:65" s="12" customFormat="1">
      <c r="B271" s="154"/>
      <c r="D271" s="150" t="s">
        <v>182</v>
      </c>
      <c r="E271" s="155" t="s">
        <v>1</v>
      </c>
      <c r="F271" s="156" t="s">
        <v>2425</v>
      </c>
      <c r="H271" s="157">
        <v>4.8959999999999999</v>
      </c>
      <c r="I271" s="158"/>
      <c r="L271" s="154"/>
      <c r="M271" s="159"/>
      <c r="T271" s="160"/>
      <c r="AT271" s="155" t="s">
        <v>182</v>
      </c>
      <c r="AU271" s="155" t="s">
        <v>98</v>
      </c>
      <c r="AV271" s="12" t="s">
        <v>98</v>
      </c>
      <c r="AW271" s="12" t="s">
        <v>40</v>
      </c>
      <c r="AX271" s="12" t="s">
        <v>85</v>
      </c>
      <c r="AY271" s="155" t="s">
        <v>171</v>
      </c>
    </row>
    <row r="272" spans="2:65" s="12" customFormat="1">
      <c r="B272" s="154"/>
      <c r="D272" s="150" t="s">
        <v>182</v>
      </c>
      <c r="E272" s="155" t="s">
        <v>1</v>
      </c>
      <c r="F272" s="156" t="s">
        <v>2426</v>
      </c>
      <c r="H272" s="157">
        <v>4.2240000000000002</v>
      </c>
      <c r="I272" s="158"/>
      <c r="L272" s="154"/>
      <c r="M272" s="159"/>
      <c r="T272" s="160"/>
      <c r="AT272" s="155" t="s">
        <v>182</v>
      </c>
      <c r="AU272" s="155" t="s">
        <v>98</v>
      </c>
      <c r="AV272" s="12" t="s">
        <v>98</v>
      </c>
      <c r="AW272" s="12" t="s">
        <v>40</v>
      </c>
      <c r="AX272" s="12" t="s">
        <v>85</v>
      </c>
      <c r="AY272" s="155" t="s">
        <v>171</v>
      </c>
    </row>
    <row r="273" spans="2:65" s="12" customFormat="1">
      <c r="B273" s="154"/>
      <c r="D273" s="150" t="s">
        <v>182</v>
      </c>
      <c r="E273" s="155" t="s">
        <v>1</v>
      </c>
      <c r="F273" s="156" t="s">
        <v>2427</v>
      </c>
      <c r="H273" s="157">
        <v>2.1120000000000001</v>
      </c>
      <c r="I273" s="158"/>
      <c r="L273" s="154"/>
      <c r="M273" s="159"/>
      <c r="T273" s="160"/>
      <c r="AT273" s="155" t="s">
        <v>182</v>
      </c>
      <c r="AU273" s="155" t="s">
        <v>98</v>
      </c>
      <c r="AV273" s="12" t="s">
        <v>98</v>
      </c>
      <c r="AW273" s="12" t="s">
        <v>40</v>
      </c>
      <c r="AX273" s="12" t="s">
        <v>85</v>
      </c>
      <c r="AY273" s="155" t="s">
        <v>171</v>
      </c>
    </row>
    <row r="274" spans="2:65" s="15" customFormat="1">
      <c r="B274" s="188"/>
      <c r="D274" s="150" t="s">
        <v>182</v>
      </c>
      <c r="E274" s="189" t="s">
        <v>1</v>
      </c>
      <c r="F274" s="190" t="s">
        <v>808</v>
      </c>
      <c r="H274" s="191">
        <v>11.232000000000001</v>
      </c>
      <c r="I274" s="192"/>
      <c r="L274" s="188"/>
      <c r="M274" s="193"/>
      <c r="T274" s="194"/>
      <c r="AT274" s="189" t="s">
        <v>182</v>
      </c>
      <c r="AU274" s="189" t="s">
        <v>98</v>
      </c>
      <c r="AV274" s="15" t="s">
        <v>190</v>
      </c>
      <c r="AW274" s="15" t="s">
        <v>40</v>
      </c>
      <c r="AX274" s="15" t="s">
        <v>85</v>
      </c>
      <c r="AY274" s="189" t="s">
        <v>171</v>
      </c>
    </row>
    <row r="275" spans="2:65" s="12" customFormat="1">
      <c r="B275" s="154"/>
      <c r="D275" s="150" t="s">
        <v>182</v>
      </c>
      <c r="E275" s="155" t="s">
        <v>1</v>
      </c>
      <c r="F275" s="156" t="s">
        <v>2428</v>
      </c>
      <c r="H275" s="157">
        <v>1.8</v>
      </c>
      <c r="I275" s="158"/>
      <c r="L275" s="154"/>
      <c r="M275" s="159"/>
      <c r="T275" s="160"/>
      <c r="AT275" s="155" t="s">
        <v>182</v>
      </c>
      <c r="AU275" s="155" t="s">
        <v>98</v>
      </c>
      <c r="AV275" s="12" t="s">
        <v>98</v>
      </c>
      <c r="AW275" s="12" t="s">
        <v>40</v>
      </c>
      <c r="AX275" s="12" t="s">
        <v>85</v>
      </c>
      <c r="AY275" s="155" t="s">
        <v>171</v>
      </c>
    </row>
    <row r="276" spans="2:65" s="12" customFormat="1">
      <c r="B276" s="154"/>
      <c r="D276" s="150" t="s">
        <v>182</v>
      </c>
      <c r="E276" s="155" t="s">
        <v>1</v>
      </c>
      <c r="F276" s="156" t="s">
        <v>2429</v>
      </c>
      <c r="H276" s="157">
        <v>7.2</v>
      </c>
      <c r="I276" s="158"/>
      <c r="L276" s="154"/>
      <c r="M276" s="159"/>
      <c r="T276" s="160"/>
      <c r="AT276" s="155" t="s">
        <v>182</v>
      </c>
      <c r="AU276" s="155" t="s">
        <v>98</v>
      </c>
      <c r="AV276" s="12" t="s">
        <v>98</v>
      </c>
      <c r="AW276" s="12" t="s">
        <v>40</v>
      </c>
      <c r="AX276" s="12" t="s">
        <v>85</v>
      </c>
      <c r="AY276" s="155" t="s">
        <v>171</v>
      </c>
    </row>
    <row r="277" spans="2:65" s="12" customFormat="1">
      <c r="B277" s="154"/>
      <c r="D277" s="150" t="s">
        <v>182</v>
      </c>
      <c r="E277" s="155" t="s">
        <v>1</v>
      </c>
      <c r="F277" s="156" t="s">
        <v>2430</v>
      </c>
      <c r="H277" s="157">
        <v>11.4</v>
      </c>
      <c r="I277" s="158"/>
      <c r="L277" s="154"/>
      <c r="M277" s="159"/>
      <c r="T277" s="160"/>
      <c r="AT277" s="155" t="s">
        <v>182</v>
      </c>
      <c r="AU277" s="155" t="s">
        <v>98</v>
      </c>
      <c r="AV277" s="12" t="s">
        <v>98</v>
      </c>
      <c r="AW277" s="12" t="s">
        <v>40</v>
      </c>
      <c r="AX277" s="12" t="s">
        <v>85</v>
      </c>
      <c r="AY277" s="155" t="s">
        <v>171</v>
      </c>
    </row>
    <row r="278" spans="2:65" s="12" customFormat="1">
      <c r="B278" s="154"/>
      <c r="D278" s="150" t="s">
        <v>182</v>
      </c>
      <c r="E278" s="155" t="s">
        <v>1</v>
      </c>
      <c r="F278" s="156" t="s">
        <v>2431</v>
      </c>
      <c r="H278" s="157">
        <v>3.6</v>
      </c>
      <c r="I278" s="158"/>
      <c r="L278" s="154"/>
      <c r="M278" s="159"/>
      <c r="T278" s="160"/>
      <c r="AT278" s="155" t="s">
        <v>182</v>
      </c>
      <c r="AU278" s="155" t="s">
        <v>98</v>
      </c>
      <c r="AV278" s="12" t="s">
        <v>98</v>
      </c>
      <c r="AW278" s="12" t="s">
        <v>40</v>
      </c>
      <c r="AX278" s="12" t="s">
        <v>85</v>
      </c>
      <c r="AY278" s="155" t="s">
        <v>171</v>
      </c>
    </row>
    <row r="279" spans="2:65" s="15" customFormat="1">
      <c r="B279" s="188"/>
      <c r="D279" s="150" t="s">
        <v>182</v>
      </c>
      <c r="E279" s="189" t="s">
        <v>1</v>
      </c>
      <c r="F279" s="190" t="s">
        <v>808</v>
      </c>
      <c r="H279" s="191">
        <v>24</v>
      </c>
      <c r="I279" s="192"/>
      <c r="L279" s="188"/>
      <c r="M279" s="193"/>
      <c r="T279" s="194"/>
      <c r="AT279" s="189" t="s">
        <v>182</v>
      </c>
      <c r="AU279" s="189" t="s">
        <v>98</v>
      </c>
      <c r="AV279" s="15" t="s">
        <v>190</v>
      </c>
      <c r="AW279" s="15" t="s">
        <v>40</v>
      </c>
      <c r="AX279" s="15" t="s">
        <v>85</v>
      </c>
      <c r="AY279" s="189" t="s">
        <v>171</v>
      </c>
    </row>
    <row r="280" spans="2:65" s="13" customFormat="1">
      <c r="B280" s="172"/>
      <c r="D280" s="150" t="s">
        <v>182</v>
      </c>
      <c r="E280" s="173" t="s">
        <v>1</v>
      </c>
      <c r="F280" s="174" t="s">
        <v>546</v>
      </c>
      <c r="H280" s="175">
        <v>35.232000000000006</v>
      </c>
      <c r="I280" s="176"/>
      <c r="L280" s="172"/>
      <c r="M280" s="177"/>
      <c r="T280" s="178"/>
      <c r="AT280" s="173" t="s">
        <v>182</v>
      </c>
      <c r="AU280" s="173" t="s">
        <v>98</v>
      </c>
      <c r="AV280" s="13" t="s">
        <v>178</v>
      </c>
      <c r="AW280" s="13" t="s">
        <v>40</v>
      </c>
      <c r="AX280" s="13" t="s">
        <v>92</v>
      </c>
      <c r="AY280" s="173" t="s">
        <v>171</v>
      </c>
    </row>
    <row r="281" spans="2:65" s="1" customFormat="1" ht="21.75" customHeight="1">
      <c r="B281" s="33"/>
      <c r="C281" s="137" t="s">
        <v>7</v>
      </c>
      <c r="D281" s="137" t="s">
        <v>173</v>
      </c>
      <c r="E281" s="138" t="s">
        <v>1076</v>
      </c>
      <c r="F281" s="139" t="s">
        <v>1077</v>
      </c>
      <c r="G281" s="140" t="s">
        <v>176</v>
      </c>
      <c r="H281" s="141">
        <v>160.52600000000001</v>
      </c>
      <c r="I281" s="142"/>
      <c r="J281" s="143">
        <f>ROUND(I281*H281,2)</f>
        <v>0</v>
      </c>
      <c r="K281" s="139" t="s">
        <v>177</v>
      </c>
      <c r="L281" s="33"/>
      <c r="M281" s="144" t="s">
        <v>1</v>
      </c>
      <c r="N281" s="145" t="s">
        <v>50</v>
      </c>
      <c r="P281" s="146">
        <f>O281*H281</f>
        <v>0</v>
      </c>
      <c r="Q281" s="146">
        <v>8.4000000000000003E-4</v>
      </c>
      <c r="R281" s="146">
        <f>Q281*H281</f>
        <v>0.13484184000000002</v>
      </c>
      <c r="S281" s="146">
        <v>0</v>
      </c>
      <c r="T281" s="147">
        <f>S281*H281</f>
        <v>0</v>
      </c>
      <c r="AR281" s="148" t="s">
        <v>178</v>
      </c>
      <c r="AT281" s="148" t="s">
        <v>173</v>
      </c>
      <c r="AU281" s="148" t="s">
        <v>98</v>
      </c>
      <c r="AY281" s="17" t="s">
        <v>171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92</v>
      </c>
      <c r="BK281" s="149">
        <f>ROUND(I281*H281,2)</f>
        <v>0</v>
      </c>
      <c r="BL281" s="17" t="s">
        <v>178</v>
      </c>
      <c r="BM281" s="148" t="s">
        <v>2432</v>
      </c>
    </row>
    <row r="282" spans="2:65" s="1" customFormat="1" ht="19.2">
      <c r="B282" s="33"/>
      <c r="D282" s="150" t="s">
        <v>180</v>
      </c>
      <c r="F282" s="151" t="s">
        <v>1079</v>
      </c>
      <c r="I282" s="152"/>
      <c r="L282" s="33"/>
      <c r="M282" s="153"/>
      <c r="T282" s="57"/>
      <c r="AT282" s="17" t="s">
        <v>180</v>
      </c>
      <c r="AU282" s="17" t="s">
        <v>98</v>
      </c>
    </row>
    <row r="283" spans="2:65" s="14" customFormat="1">
      <c r="B283" s="182"/>
      <c r="D283" s="150" t="s">
        <v>182</v>
      </c>
      <c r="E283" s="183" t="s">
        <v>1</v>
      </c>
      <c r="F283" s="184" t="s">
        <v>2385</v>
      </c>
      <c r="H283" s="183" t="s">
        <v>1</v>
      </c>
      <c r="I283" s="185"/>
      <c r="L283" s="182"/>
      <c r="M283" s="186"/>
      <c r="T283" s="187"/>
      <c r="AT283" s="183" t="s">
        <v>182</v>
      </c>
      <c r="AU283" s="183" t="s">
        <v>98</v>
      </c>
      <c r="AV283" s="14" t="s">
        <v>92</v>
      </c>
      <c r="AW283" s="14" t="s">
        <v>40</v>
      </c>
      <c r="AX283" s="14" t="s">
        <v>85</v>
      </c>
      <c r="AY283" s="183" t="s">
        <v>171</v>
      </c>
    </row>
    <row r="284" spans="2:65" s="14" customFormat="1">
      <c r="B284" s="182"/>
      <c r="D284" s="150" t="s">
        <v>182</v>
      </c>
      <c r="E284" s="183" t="s">
        <v>1</v>
      </c>
      <c r="F284" s="184" t="s">
        <v>1003</v>
      </c>
      <c r="H284" s="183" t="s">
        <v>1</v>
      </c>
      <c r="I284" s="185"/>
      <c r="L284" s="182"/>
      <c r="M284" s="186"/>
      <c r="T284" s="187"/>
      <c r="AT284" s="183" t="s">
        <v>182</v>
      </c>
      <c r="AU284" s="183" t="s">
        <v>98</v>
      </c>
      <c r="AV284" s="14" t="s">
        <v>92</v>
      </c>
      <c r="AW284" s="14" t="s">
        <v>40</v>
      </c>
      <c r="AX284" s="14" t="s">
        <v>85</v>
      </c>
      <c r="AY284" s="183" t="s">
        <v>171</v>
      </c>
    </row>
    <row r="285" spans="2:65" s="12" customFormat="1">
      <c r="B285" s="154"/>
      <c r="D285" s="150" t="s">
        <v>182</v>
      </c>
      <c r="E285" s="155" t="s">
        <v>1</v>
      </c>
      <c r="F285" s="156" t="s">
        <v>2433</v>
      </c>
      <c r="H285" s="157">
        <v>9</v>
      </c>
      <c r="I285" s="158"/>
      <c r="L285" s="154"/>
      <c r="M285" s="159"/>
      <c r="T285" s="160"/>
      <c r="AT285" s="155" t="s">
        <v>182</v>
      </c>
      <c r="AU285" s="155" t="s">
        <v>98</v>
      </c>
      <c r="AV285" s="12" t="s">
        <v>98</v>
      </c>
      <c r="AW285" s="12" t="s">
        <v>40</v>
      </c>
      <c r="AX285" s="12" t="s">
        <v>85</v>
      </c>
      <c r="AY285" s="155" t="s">
        <v>171</v>
      </c>
    </row>
    <row r="286" spans="2:65" s="15" customFormat="1">
      <c r="B286" s="188"/>
      <c r="D286" s="150" t="s">
        <v>182</v>
      </c>
      <c r="E286" s="189" t="s">
        <v>1</v>
      </c>
      <c r="F286" s="190" t="s">
        <v>808</v>
      </c>
      <c r="H286" s="191">
        <v>9</v>
      </c>
      <c r="I286" s="192"/>
      <c r="L286" s="188"/>
      <c r="M286" s="193"/>
      <c r="T286" s="194"/>
      <c r="AT286" s="189" t="s">
        <v>182</v>
      </c>
      <c r="AU286" s="189" t="s">
        <v>98</v>
      </c>
      <c r="AV286" s="15" t="s">
        <v>190</v>
      </c>
      <c r="AW286" s="15" t="s">
        <v>40</v>
      </c>
      <c r="AX286" s="15" t="s">
        <v>85</v>
      </c>
      <c r="AY286" s="189" t="s">
        <v>171</v>
      </c>
    </row>
    <row r="287" spans="2:65" s="12" customFormat="1">
      <c r="B287" s="154"/>
      <c r="D287" s="150" t="s">
        <v>182</v>
      </c>
      <c r="E287" s="155" t="s">
        <v>1</v>
      </c>
      <c r="F287" s="156" t="s">
        <v>2434</v>
      </c>
      <c r="H287" s="157">
        <v>69</v>
      </c>
      <c r="I287" s="158"/>
      <c r="L287" s="154"/>
      <c r="M287" s="159"/>
      <c r="T287" s="160"/>
      <c r="AT287" s="155" t="s">
        <v>182</v>
      </c>
      <c r="AU287" s="155" t="s">
        <v>98</v>
      </c>
      <c r="AV287" s="12" t="s">
        <v>98</v>
      </c>
      <c r="AW287" s="12" t="s">
        <v>40</v>
      </c>
      <c r="AX287" s="12" t="s">
        <v>85</v>
      </c>
      <c r="AY287" s="155" t="s">
        <v>171</v>
      </c>
    </row>
    <row r="288" spans="2:65" s="12" customFormat="1">
      <c r="B288" s="154"/>
      <c r="D288" s="150" t="s">
        <v>182</v>
      </c>
      <c r="E288" s="155" t="s">
        <v>1</v>
      </c>
      <c r="F288" s="156" t="s">
        <v>2435</v>
      </c>
      <c r="H288" s="157">
        <v>57.35</v>
      </c>
      <c r="I288" s="158"/>
      <c r="L288" s="154"/>
      <c r="M288" s="159"/>
      <c r="T288" s="160"/>
      <c r="AT288" s="155" t="s">
        <v>182</v>
      </c>
      <c r="AU288" s="155" t="s">
        <v>98</v>
      </c>
      <c r="AV288" s="12" t="s">
        <v>98</v>
      </c>
      <c r="AW288" s="12" t="s">
        <v>40</v>
      </c>
      <c r="AX288" s="12" t="s">
        <v>85</v>
      </c>
      <c r="AY288" s="155" t="s">
        <v>171</v>
      </c>
    </row>
    <row r="289" spans="2:65" s="15" customFormat="1">
      <c r="B289" s="188"/>
      <c r="D289" s="150" t="s">
        <v>182</v>
      </c>
      <c r="E289" s="189" t="s">
        <v>1</v>
      </c>
      <c r="F289" s="190" t="s">
        <v>808</v>
      </c>
      <c r="H289" s="191">
        <v>126.35</v>
      </c>
      <c r="I289" s="192"/>
      <c r="L289" s="188"/>
      <c r="M289" s="193"/>
      <c r="T289" s="194"/>
      <c r="AT289" s="189" t="s">
        <v>182</v>
      </c>
      <c r="AU289" s="189" t="s">
        <v>98</v>
      </c>
      <c r="AV289" s="15" t="s">
        <v>190</v>
      </c>
      <c r="AW289" s="15" t="s">
        <v>40</v>
      </c>
      <c r="AX289" s="15" t="s">
        <v>85</v>
      </c>
      <c r="AY289" s="189" t="s">
        <v>171</v>
      </c>
    </row>
    <row r="290" spans="2:65" s="14" customFormat="1">
      <c r="B290" s="182"/>
      <c r="D290" s="150" t="s">
        <v>182</v>
      </c>
      <c r="E290" s="183" t="s">
        <v>1</v>
      </c>
      <c r="F290" s="184" t="s">
        <v>1005</v>
      </c>
      <c r="H290" s="183" t="s">
        <v>1</v>
      </c>
      <c r="I290" s="185"/>
      <c r="L290" s="182"/>
      <c r="M290" s="186"/>
      <c r="T290" s="187"/>
      <c r="AT290" s="183" t="s">
        <v>182</v>
      </c>
      <c r="AU290" s="183" t="s">
        <v>98</v>
      </c>
      <c r="AV290" s="14" t="s">
        <v>92</v>
      </c>
      <c r="AW290" s="14" t="s">
        <v>40</v>
      </c>
      <c r="AX290" s="14" t="s">
        <v>85</v>
      </c>
      <c r="AY290" s="183" t="s">
        <v>171</v>
      </c>
    </row>
    <row r="291" spans="2:65" s="12" customFormat="1">
      <c r="B291" s="154"/>
      <c r="D291" s="150" t="s">
        <v>182</v>
      </c>
      <c r="E291" s="155" t="s">
        <v>1</v>
      </c>
      <c r="F291" s="156" t="s">
        <v>2436</v>
      </c>
      <c r="H291" s="157">
        <v>3.6</v>
      </c>
      <c r="I291" s="158"/>
      <c r="L291" s="154"/>
      <c r="M291" s="159"/>
      <c r="T291" s="160"/>
      <c r="AT291" s="155" t="s">
        <v>182</v>
      </c>
      <c r="AU291" s="155" t="s">
        <v>98</v>
      </c>
      <c r="AV291" s="12" t="s">
        <v>98</v>
      </c>
      <c r="AW291" s="12" t="s">
        <v>40</v>
      </c>
      <c r="AX291" s="12" t="s">
        <v>85</v>
      </c>
      <c r="AY291" s="155" t="s">
        <v>171</v>
      </c>
    </row>
    <row r="292" spans="2:65" s="12" customFormat="1">
      <c r="B292" s="154"/>
      <c r="D292" s="150" t="s">
        <v>182</v>
      </c>
      <c r="E292" s="155" t="s">
        <v>1</v>
      </c>
      <c r="F292" s="156" t="s">
        <v>2437</v>
      </c>
      <c r="H292" s="157">
        <v>3.6480000000000001</v>
      </c>
      <c r="I292" s="158"/>
      <c r="L292" s="154"/>
      <c r="M292" s="159"/>
      <c r="T292" s="160"/>
      <c r="AT292" s="155" t="s">
        <v>182</v>
      </c>
      <c r="AU292" s="155" t="s">
        <v>98</v>
      </c>
      <c r="AV292" s="12" t="s">
        <v>98</v>
      </c>
      <c r="AW292" s="12" t="s">
        <v>40</v>
      </c>
      <c r="AX292" s="12" t="s">
        <v>85</v>
      </c>
      <c r="AY292" s="155" t="s">
        <v>171</v>
      </c>
    </row>
    <row r="293" spans="2:65" s="12" customFormat="1">
      <c r="B293" s="154"/>
      <c r="D293" s="150" t="s">
        <v>182</v>
      </c>
      <c r="E293" s="155" t="s">
        <v>1</v>
      </c>
      <c r="F293" s="156" t="s">
        <v>2438</v>
      </c>
      <c r="H293" s="157">
        <v>4.5599999999999996</v>
      </c>
      <c r="I293" s="158"/>
      <c r="L293" s="154"/>
      <c r="M293" s="159"/>
      <c r="T293" s="160"/>
      <c r="AT293" s="155" t="s">
        <v>182</v>
      </c>
      <c r="AU293" s="155" t="s">
        <v>98</v>
      </c>
      <c r="AV293" s="12" t="s">
        <v>98</v>
      </c>
      <c r="AW293" s="12" t="s">
        <v>40</v>
      </c>
      <c r="AX293" s="12" t="s">
        <v>85</v>
      </c>
      <c r="AY293" s="155" t="s">
        <v>171</v>
      </c>
    </row>
    <row r="294" spans="2:65" s="12" customFormat="1">
      <c r="B294" s="154"/>
      <c r="D294" s="150" t="s">
        <v>182</v>
      </c>
      <c r="E294" s="155" t="s">
        <v>1</v>
      </c>
      <c r="F294" s="156" t="s">
        <v>2439</v>
      </c>
      <c r="H294" s="157">
        <v>4.32</v>
      </c>
      <c r="I294" s="158"/>
      <c r="L294" s="154"/>
      <c r="M294" s="159"/>
      <c r="T294" s="160"/>
      <c r="AT294" s="155" t="s">
        <v>182</v>
      </c>
      <c r="AU294" s="155" t="s">
        <v>98</v>
      </c>
      <c r="AV294" s="12" t="s">
        <v>98</v>
      </c>
      <c r="AW294" s="12" t="s">
        <v>40</v>
      </c>
      <c r="AX294" s="12" t="s">
        <v>85</v>
      </c>
      <c r="AY294" s="155" t="s">
        <v>171</v>
      </c>
    </row>
    <row r="295" spans="2:65" s="12" customFormat="1">
      <c r="B295" s="154"/>
      <c r="D295" s="150" t="s">
        <v>182</v>
      </c>
      <c r="E295" s="155" t="s">
        <v>1</v>
      </c>
      <c r="F295" s="156" t="s">
        <v>2440</v>
      </c>
      <c r="H295" s="157">
        <v>3.048</v>
      </c>
      <c r="I295" s="158"/>
      <c r="L295" s="154"/>
      <c r="M295" s="159"/>
      <c r="T295" s="160"/>
      <c r="AT295" s="155" t="s">
        <v>182</v>
      </c>
      <c r="AU295" s="155" t="s">
        <v>98</v>
      </c>
      <c r="AV295" s="12" t="s">
        <v>98</v>
      </c>
      <c r="AW295" s="12" t="s">
        <v>40</v>
      </c>
      <c r="AX295" s="12" t="s">
        <v>85</v>
      </c>
      <c r="AY295" s="155" t="s">
        <v>171</v>
      </c>
    </row>
    <row r="296" spans="2:65" s="15" customFormat="1">
      <c r="B296" s="188"/>
      <c r="D296" s="150" t="s">
        <v>182</v>
      </c>
      <c r="E296" s="189" t="s">
        <v>1</v>
      </c>
      <c r="F296" s="190" t="s">
        <v>808</v>
      </c>
      <c r="H296" s="191">
        <v>19.176000000000002</v>
      </c>
      <c r="I296" s="192"/>
      <c r="L296" s="188"/>
      <c r="M296" s="193"/>
      <c r="T296" s="194"/>
      <c r="AT296" s="189" t="s">
        <v>182</v>
      </c>
      <c r="AU296" s="189" t="s">
        <v>98</v>
      </c>
      <c r="AV296" s="15" t="s">
        <v>190</v>
      </c>
      <c r="AW296" s="15" t="s">
        <v>40</v>
      </c>
      <c r="AX296" s="15" t="s">
        <v>85</v>
      </c>
      <c r="AY296" s="189" t="s">
        <v>171</v>
      </c>
    </row>
    <row r="297" spans="2:65" s="14" customFormat="1">
      <c r="B297" s="182"/>
      <c r="D297" s="150" t="s">
        <v>182</v>
      </c>
      <c r="E297" s="183" t="s">
        <v>1</v>
      </c>
      <c r="F297" s="184" t="s">
        <v>2409</v>
      </c>
      <c r="H297" s="183" t="s">
        <v>1</v>
      </c>
      <c r="I297" s="185"/>
      <c r="L297" s="182"/>
      <c r="M297" s="186"/>
      <c r="T297" s="187"/>
      <c r="AT297" s="183" t="s">
        <v>182</v>
      </c>
      <c r="AU297" s="183" t="s">
        <v>98</v>
      </c>
      <c r="AV297" s="14" t="s">
        <v>92</v>
      </c>
      <c r="AW297" s="14" t="s">
        <v>40</v>
      </c>
      <c r="AX297" s="14" t="s">
        <v>85</v>
      </c>
      <c r="AY297" s="183" t="s">
        <v>171</v>
      </c>
    </row>
    <row r="298" spans="2:65" s="12" customFormat="1">
      <c r="B298" s="154"/>
      <c r="D298" s="150" t="s">
        <v>182</v>
      </c>
      <c r="E298" s="155" t="s">
        <v>1</v>
      </c>
      <c r="F298" s="156" t="s">
        <v>2441</v>
      </c>
      <c r="H298" s="157">
        <v>6</v>
      </c>
      <c r="I298" s="158"/>
      <c r="L298" s="154"/>
      <c r="M298" s="159"/>
      <c r="T298" s="160"/>
      <c r="AT298" s="155" t="s">
        <v>182</v>
      </c>
      <c r="AU298" s="155" t="s">
        <v>98</v>
      </c>
      <c r="AV298" s="12" t="s">
        <v>98</v>
      </c>
      <c r="AW298" s="12" t="s">
        <v>40</v>
      </c>
      <c r="AX298" s="12" t="s">
        <v>85</v>
      </c>
      <c r="AY298" s="155" t="s">
        <v>171</v>
      </c>
    </row>
    <row r="299" spans="2:65" s="15" customFormat="1">
      <c r="B299" s="188"/>
      <c r="D299" s="150" t="s">
        <v>182</v>
      </c>
      <c r="E299" s="189" t="s">
        <v>1</v>
      </c>
      <c r="F299" s="190" t="s">
        <v>808</v>
      </c>
      <c r="H299" s="191">
        <v>6</v>
      </c>
      <c r="I299" s="192"/>
      <c r="L299" s="188"/>
      <c r="M299" s="193"/>
      <c r="T299" s="194"/>
      <c r="AT299" s="189" t="s">
        <v>182</v>
      </c>
      <c r="AU299" s="189" t="s">
        <v>98</v>
      </c>
      <c r="AV299" s="15" t="s">
        <v>190</v>
      </c>
      <c r="AW299" s="15" t="s">
        <v>40</v>
      </c>
      <c r="AX299" s="15" t="s">
        <v>85</v>
      </c>
      <c r="AY299" s="189" t="s">
        <v>171</v>
      </c>
    </row>
    <row r="300" spans="2:65" s="13" customFormat="1">
      <c r="B300" s="172"/>
      <c r="D300" s="150" t="s">
        <v>182</v>
      </c>
      <c r="E300" s="173" t="s">
        <v>1</v>
      </c>
      <c r="F300" s="174" t="s">
        <v>546</v>
      </c>
      <c r="H300" s="175">
        <v>160.52599999999998</v>
      </c>
      <c r="I300" s="176"/>
      <c r="L300" s="172"/>
      <c r="M300" s="177"/>
      <c r="T300" s="178"/>
      <c r="AT300" s="173" t="s">
        <v>182</v>
      </c>
      <c r="AU300" s="173" t="s">
        <v>98</v>
      </c>
      <c r="AV300" s="13" t="s">
        <v>178</v>
      </c>
      <c r="AW300" s="13" t="s">
        <v>40</v>
      </c>
      <c r="AX300" s="13" t="s">
        <v>92</v>
      </c>
      <c r="AY300" s="173" t="s">
        <v>171</v>
      </c>
    </row>
    <row r="301" spans="2:65" s="1" customFormat="1" ht="24.15" customHeight="1">
      <c r="B301" s="33"/>
      <c r="C301" s="137" t="s">
        <v>301</v>
      </c>
      <c r="D301" s="137" t="s">
        <v>173</v>
      </c>
      <c r="E301" s="138" t="s">
        <v>1148</v>
      </c>
      <c r="F301" s="139" t="s">
        <v>1149</v>
      </c>
      <c r="G301" s="140" t="s">
        <v>176</v>
      </c>
      <c r="H301" s="141">
        <v>874.13499999999999</v>
      </c>
      <c r="I301" s="142"/>
      <c r="J301" s="143">
        <f>ROUND(I301*H301,2)</f>
        <v>0</v>
      </c>
      <c r="K301" s="139" t="s">
        <v>177</v>
      </c>
      <c r="L301" s="33"/>
      <c r="M301" s="144" t="s">
        <v>1</v>
      </c>
      <c r="N301" s="145" t="s">
        <v>50</v>
      </c>
      <c r="P301" s="146">
        <f>O301*H301</f>
        <v>0</v>
      </c>
      <c r="Q301" s="146">
        <v>8.4999999999999995E-4</v>
      </c>
      <c r="R301" s="146">
        <f>Q301*H301</f>
        <v>0.74301474999999995</v>
      </c>
      <c r="S301" s="146">
        <v>0</v>
      </c>
      <c r="T301" s="147">
        <f>S301*H301</f>
        <v>0</v>
      </c>
      <c r="AR301" s="148" t="s">
        <v>178</v>
      </c>
      <c r="AT301" s="148" t="s">
        <v>173</v>
      </c>
      <c r="AU301" s="148" t="s">
        <v>98</v>
      </c>
      <c r="AY301" s="17" t="s">
        <v>171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7" t="s">
        <v>92</v>
      </c>
      <c r="BK301" s="149">
        <f>ROUND(I301*H301,2)</f>
        <v>0</v>
      </c>
      <c r="BL301" s="17" t="s">
        <v>178</v>
      </c>
      <c r="BM301" s="148" t="s">
        <v>2442</v>
      </c>
    </row>
    <row r="302" spans="2:65" s="1" customFormat="1" ht="19.2">
      <c r="B302" s="33"/>
      <c r="D302" s="150" t="s">
        <v>180</v>
      </c>
      <c r="F302" s="151" t="s">
        <v>1151</v>
      </c>
      <c r="I302" s="152"/>
      <c r="L302" s="33"/>
      <c r="M302" s="153"/>
      <c r="T302" s="57"/>
      <c r="AT302" s="17" t="s">
        <v>180</v>
      </c>
      <c r="AU302" s="17" t="s">
        <v>98</v>
      </c>
    </row>
    <row r="303" spans="2:65" s="14" customFormat="1">
      <c r="B303" s="182"/>
      <c r="D303" s="150" t="s">
        <v>182</v>
      </c>
      <c r="E303" s="183" t="s">
        <v>1</v>
      </c>
      <c r="F303" s="184" t="s">
        <v>2385</v>
      </c>
      <c r="H303" s="183" t="s">
        <v>1</v>
      </c>
      <c r="I303" s="185"/>
      <c r="L303" s="182"/>
      <c r="M303" s="186"/>
      <c r="T303" s="187"/>
      <c r="AT303" s="183" t="s">
        <v>182</v>
      </c>
      <c r="AU303" s="183" t="s">
        <v>98</v>
      </c>
      <c r="AV303" s="14" t="s">
        <v>92</v>
      </c>
      <c r="AW303" s="14" t="s">
        <v>40</v>
      </c>
      <c r="AX303" s="14" t="s">
        <v>85</v>
      </c>
      <c r="AY303" s="183" t="s">
        <v>171</v>
      </c>
    </row>
    <row r="304" spans="2:65" s="14" customFormat="1">
      <c r="B304" s="182"/>
      <c r="D304" s="150" t="s">
        <v>182</v>
      </c>
      <c r="E304" s="183" t="s">
        <v>1</v>
      </c>
      <c r="F304" s="184" t="s">
        <v>2443</v>
      </c>
      <c r="H304" s="183" t="s">
        <v>1</v>
      </c>
      <c r="I304" s="185"/>
      <c r="L304" s="182"/>
      <c r="M304" s="186"/>
      <c r="T304" s="187"/>
      <c r="AT304" s="183" t="s">
        <v>182</v>
      </c>
      <c r="AU304" s="183" t="s">
        <v>98</v>
      </c>
      <c r="AV304" s="14" t="s">
        <v>92</v>
      </c>
      <c r="AW304" s="14" t="s">
        <v>40</v>
      </c>
      <c r="AX304" s="14" t="s">
        <v>85</v>
      </c>
      <c r="AY304" s="183" t="s">
        <v>171</v>
      </c>
    </row>
    <row r="305" spans="2:51" s="12" customFormat="1" ht="20.399999999999999">
      <c r="B305" s="154"/>
      <c r="D305" s="150" t="s">
        <v>182</v>
      </c>
      <c r="E305" s="155" t="s">
        <v>1</v>
      </c>
      <c r="F305" s="156" t="s">
        <v>2444</v>
      </c>
      <c r="H305" s="157">
        <v>104.4</v>
      </c>
      <c r="I305" s="158"/>
      <c r="L305" s="154"/>
      <c r="M305" s="159"/>
      <c r="T305" s="160"/>
      <c r="AT305" s="155" t="s">
        <v>182</v>
      </c>
      <c r="AU305" s="155" t="s">
        <v>98</v>
      </c>
      <c r="AV305" s="12" t="s">
        <v>98</v>
      </c>
      <c r="AW305" s="12" t="s">
        <v>40</v>
      </c>
      <c r="AX305" s="12" t="s">
        <v>85</v>
      </c>
      <c r="AY305" s="155" t="s">
        <v>171</v>
      </c>
    </row>
    <row r="306" spans="2:51" s="12" customFormat="1" ht="20.399999999999999">
      <c r="B306" s="154"/>
      <c r="D306" s="150" t="s">
        <v>182</v>
      </c>
      <c r="E306" s="155" t="s">
        <v>1</v>
      </c>
      <c r="F306" s="156" t="s">
        <v>2445</v>
      </c>
      <c r="H306" s="157">
        <v>32.130000000000003</v>
      </c>
      <c r="I306" s="158"/>
      <c r="L306" s="154"/>
      <c r="M306" s="159"/>
      <c r="T306" s="160"/>
      <c r="AT306" s="155" t="s">
        <v>182</v>
      </c>
      <c r="AU306" s="155" t="s">
        <v>98</v>
      </c>
      <c r="AV306" s="12" t="s">
        <v>98</v>
      </c>
      <c r="AW306" s="12" t="s">
        <v>40</v>
      </c>
      <c r="AX306" s="12" t="s">
        <v>85</v>
      </c>
      <c r="AY306" s="155" t="s">
        <v>171</v>
      </c>
    </row>
    <row r="307" spans="2:51" s="12" customFormat="1" ht="20.399999999999999">
      <c r="B307" s="154"/>
      <c r="D307" s="150" t="s">
        <v>182</v>
      </c>
      <c r="E307" s="155" t="s">
        <v>1</v>
      </c>
      <c r="F307" s="156" t="s">
        <v>2446</v>
      </c>
      <c r="H307" s="157">
        <v>36.465000000000003</v>
      </c>
      <c r="I307" s="158"/>
      <c r="L307" s="154"/>
      <c r="M307" s="159"/>
      <c r="T307" s="160"/>
      <c r="AT307" s="155" t="s">
        <v>182</v>
      </c>
      <c r="AU307" s="155" t="s">
        <v>98</v>
      </c>
      <c r="AV307" s="12" t="s">
        <v>98</v>
      </c>
      <c r="AW307" s="12" t="s">
        <v>40</v>
      </c>
      <c r="AX307" s="12" t="s">
        <v>85</v>
      </c>
      <c r="AY307" s="155" t="s">
        <v>171</v>
      </c>
    </row>
    <row r="308" spans="2:51" s="12" customFormat="1" ht="20.399999999999999">
      <c r="B308" s="154"/>
      <c r="D308" s="150" t="s">
        <v>182</v>
      </c>
      <c r="E308" s="155" t="s">
        <v>1</v>
      </c>
      <c r="F308" s="156" t="s">
        <v>2447</v>
      </c>
      <c r="H308" s="157">
        <v>19.789000000000001</v>
      </c>
      <c r="I308" s="158"/>
      <c r="L308" s="154"/>
      <c r="M308" s="159"/>
      <c r="T308" s="160"/>
      <c r="AT308" s="155" t="s">
        <v>182</v>
      </c>
      <c r="AU308" s="155" t="s">
        <v>98</v>
      </c>
      <c r="AV308" s="12" t="s">
        <v>98</v>
      </c>
      <c r="AW308" s="12" t="s">
        <v>40</v>
      </c>
      <c r="AX308" s="12" t="s">
        <v>85</v>
      </c>
      <c r="AY308" s="155" t="s">
        <v>171</v>
      </c>
    </row>
    <row r="309" spans="2:51" s="12" customFormat="1" ht="20.399999999999999">
      <c r="B309" s="154"/>
      <c r="D309" s="150" t="s">
        <v>182</v>
      </c>
      <c r="E309" s="155" t="s">
        <v>1</v>
      </c>
      <c r="F309" s="156" t="s">
        <v>2448</v>
      </c>
      <c r="H309" s="157">
        <v>34.122</v>
      </c>
      <c r="I309" s="158"/>
      <c r="L309" s="154"/>
      <c r="M309" s="159"/>
      <c r="T309" s="160"/>
      <c r="AT309" s="155" t="s">
        <v>182</v>
      </c>
      <c r="AU309" s="155" t="s">
        <v>98</v>
      </c>
      <c r="AV309" s="12" t="s">
        <v>98</v>
      </c>
      <c r="AW309" s="12" t="s">
        <v>40</v>
      </c>
      <c r="AX309" s="12" t="s">
        <v>85</v>
      </c>
      <c r="AY309" s="155" t="s">
        <v>171</v>
      </c>
    </row>
    <row r="310" spans="2:51" s="12" customFormat="1" ht="20.399999999999999">
      <c r="B310" s="154"/>
      <c r="D310" s="150" t="s">
        <v>182</v>
      </c>
      <c r="E310" s="155" t="s">
        <v>1</v>
      </c>
      <c r="F310" s="156" t="s">
        <v>2449</v>
      </c>
      <c r="H310" s="157">
        <v>62.936999999999998</v>
      </c>
      <c r="I310" s="158"/>
      <c r="L310" s="154"/>
      <c r="M310" s="159"/>
      <c r="T310" s="160"/>
      <c r="AT310" s="155" t="s">
        <v>182</v>
      </c>
      <c r="AU310" s="155" t="s">
        <v>98</v>
      </c>
      <c r="AV310" s="12" t="s">
        <v>98</v>
      </c>
      <c r="AW310" s="12" t="s">
        <v>40</v>
      </c>
      <c r="AX310" s="12" t="s">
        <v>85</v>
      </c>
      <c r="AY310" s="155" t="s">
        <v>171</v>
      </c>
    </row>
    <row r="311" spans="2:51" s="12" customFormat="1" ht="20.399999999999999">
      <c r="B311" s="154"/>
      <c r="D311" s="150" t="s">
        <v>182</v>
      </c>
      <c r="E311" s="155" t="s">
        <v>1</v>
      </c>
      <c r="F311" s="156" t="s">
        <v>2450</v>
      </c>
      <c r="H311" s="157">
        <v>4.5</v>
      </c>
      <c r="I311" s="158"/>
      <c r="L311" s="154"/>
      <c r="M311" s="159"/>
      <c r="T311" s="160"/>
      <c r="AT311" s="155" t="s">
        <v>182</v>
      </c>
      <c r="AU311" s="155" t="s">
        <v>98</v>
      </c>
      <c r="AV311" s="12" t="s">
        <v>98</v>
      </c>
      <c r="AW311" s="12" t="s">
        <v>40</v>
      </c>
      <c r="AX311" s="12" t="s">
        <v>85</v>
      </c>
      <c r="AY311" s="155" t="s">
        <v>171</v>
      </c>
    </row>
    <row r="312" spans="2:51" s="12" customFormat="1" ht="20.399999999999999">
      <c r="B312" s="154"/>
      <c r="D312" s="150" t="s">
        <v>182</v>
      </c>
      <c r="E312" s="155" t="s">
        <v>1</v>
      </c>
      <c r="F312" s="156" t="s">
        <v>2451</v>
      </c>
      <c r="H312" s="157">
        <v>107.748</v>
      </c>
      <c r="I312" s="158"/>
      <c r="L312" s="154"/>
      <c r="M312" s="159"/>
      <c r="T312" s="160"/>
      <c r="AT312" s="155" t="s">
        <v>182</v>
      </c>
      <c r="AU312" s="155" t="s">
        <v>98</v>
      </c>
      <c r="AV312" s="12" t="s">
        <v>98</v>
      </c>
      <c r="AW312" s="12" t="s">
        <v>40</v>
      </c>
      <c r="AX312" s="12" t="s">
        <v>85</v>
      </c>
      <c r="AY312" s="155" t="s">
        <v>171</v>
      </c>
    </row>
    <row r="313" spans="2:51" s="12" customFormat="1" ht="20.399999999999999">
      <c r="B313" s="154"/>
      <c r="D313" s="150" t="s">
        <v>182</v>
      </c>
      <c r="E313" s="155" t="s">
        <v>1</v>
      </c>
      <c r="F313" s="156" t="s">
        <v>2452</v>
      </c>
      <c r="H313" s="157">
        <v>68.203999999999994</v>
      </c>
      <c r="I313" s="158"/>
      <c r="L313" s="154"/>
      <c r="M313" s="159"/>
      <c r="T313" s="160"/>
      <c r="AT313" s="155" t="s">
        <v>182</v>
      </c>
      <c r="AU313" s="155" t="s">
        <v>98</v>
      </c>
      <c r="AV313" s="12" t="s">
        <v>98</v>
      </c>
      <c r="AW313" s="12" t="s">
        <v>40</v>
      </c>
      <c r="AX313" s="12" t="s">
        <v>85</v>
      </c>
      <c r="AY313" s="155" t="s">
        <v>171</v>
      </c>
    </row>
    <row r="314" spans="2:51" s="12" customFormat="1" ht="20.399999999999999">
      <c r="B314" s="154"/>
      <c r="D314" s="150" t="s">
        <v>182</v>
      </c>
      <c r="E314" s="155" t="s">
        <v>1</v>
      </c>
      <c r="F314" s="156" t="s">
        <v>2453</v>
      </c>
      <c r="H314" s="157">
        <v>62.828000000000003</v>
      </c>
      <c r="I314" s="158"/>
      <c r="L314" s="154"/>
      <c r="M314" s="159"/>
      <c r="T314" s="160"/>
      <c r="AT314" s="155" t="s">
        <v>182</v>
      </c>
      <c r="AU314" s="155" t="s">
        <v>98</v>
      </c>
      <c r="AV314" s="12" t="s">
        <v>98</v>
      </c>
      <c r="AW314" s="12" t="s">
        <v>40</v>
      </c>
      <c r="AX314" s="12" t="s">
        <v>85</v>
      </c>
      <c r="AY314" s="155" t="s">
        <v>171</v>
      </c>
    </row>
    <row r="315" spans="2:51" s="12" customFormat="1" ht="20.399999999999999">
      <c r="B315" s="154"/>
      <c r="D315" s="150" t="s">
        <v>182</v>
      </c>
      <c r="E315" s="155" t="s">
        <v>1</v>
      </c>
      <c r="F315" s="156" t="s">
        <v>2454</v>
      </c>
      <c r="H315" s="157">
        <v>38.981999999999999</v>
      </c>
      <c r="I315" s="158"/>
      <c r="L315" s="154"/>
      <c r="M315" s="159"/>
      <c r="T315" s="160"/>
      <c r="AT315" s="155" t="s">
        <v>182</v>
      </c>
      <c r="AU315" s="155" t="s">
        <v>98</v>
      </c>
      <c r="AV315" s="12" t="s">
        <v>98</v>
      </c>
      <c r="AW315" s="12" t="s">
        <v>40</v>
      </c>
      <c r="AX315" s="12" t="s">
        <v>85</v>
      </c>
      <c r="AY315" s="155" t="s">
        <v>171</v>
      </c>
    </row>
    <row r="316" spans="2:51" s="12" customFormat="1" ht="20.399999999999999">
      <c r="B316" s="154"/>
      <c r="D316" s="150" t="s">
        <v>182</v>
      </c>
      <c r="E316" s="155" t="s">
        <v>1</v>
      </c>
      <c r="F316" s="156" t="s">
        <v>2455</v>
      </c>
      <c r="H316" s="157">
        <v>43.87</v>
      </c>
      <c r="I316" s="158"/>
      <c r="L316" s="154"/>
      <c r="M316" s="159"/>
      <c r="T316" s="160"/>
      <c r="AT316" s="155" t="s">
        <v>182</v>
      </c>
      <c r="AU316" s="155" t="s">
        <v>98</v>
      </c>
      <c r="AV316" s="12" t="s">
        <v>98</v>
      </c>
      <c r="AW316" s="12" t="s">
        <v>40</v>
      </c>
      <c r="AX316" s="12" t="s">
        <v>85</v>
      </c>
      <c r="AY316" s="155" t="s">
        <v>171</v>
      </c>
    </row>
    <row r="317" spans="2:51" s="15" customFormat="1">
      <c r="B317" s="188"/>
      <c r="D317" s="150" t="s">
        <v>182</v>
      </c>
      <c r="E317" s="189" t="s">
        <v>1</v>
      </c>
      <c r="F317" s="190" t="s">
        <v>808</v>
      </c>
      <c r="H317" s="191">
        <v>615.97500000000002</v>
      </c>
      <c r="I317" s="192"/>
      <c r="L317" s="188"/>
      <c r="M317" s="193"/>
      <c r="T317" s="194"/>
      <c r="AT317" s="189" t="s">
        <v>182</v>
      </c>
      <c r="AU317" s="189" t="s">
        <v>98</v>
      </c>
      <c r="AV317" s="15" t="s">
        <v>190</v>
      </c>
      <c r="AW317" s="15" t="s">
        <v>40</v>
      </c>
      <c r="AX317" s="15" t="s">
        <v>85</v>
      </c>
      <c r="AY317" s="189" t="s">
        <v>171</v>
      </c>
    </row>
    <row r="318" spans="2:51" s="14" customFormat="1">
      <c r="B318" s="182"/>
      <c r="D318" s="150" t="s">
        <v>182</v>
      </c>
      <c r="E318" s="183" t="s">
        <v>1</v>
      </c>
      <c r="F318" s="184" t="s">
        <v>2399</v>
      </c>
      <c r="H318" s="183" t="s">
        <v>1</v>
      </c>
      <c r="I318" s="185"/>
      <c r="L318" s="182"/>
      <c r="M318" s="186"/>
      <c r="T318" s="187"/>
      <c r="AT318" s="183" t="s">
        <v>182</v>
      </c>
      <c r="AU318" s="183" t="s">
        <v>98</v>
      </c>
      <c r="AV318" s="14" t="s">
        <v>92</v>
      </c>
      <c r="AW318" s="14" t="s">
        <v>40</v>
      </c>
      <c r="AX318" s="14" t="s">
        <v>85</v>
      </c>
      <c r="AY318" s="183" t="s">
        <v>171</v>
      </c>
    </row>
    <row r="319" spans="2:51" s="12" customFormat="1">
      <c r="B319" s="154"/>
      <c r="D319" s="150" t="s">
        <v>182</v>
      </c>
      <c r="E319" s="155" t="s">
        <v>1</v>
      </c>
      <c r="F319" s="156" t="s">
        <v>2456</v>
      </c>
      <c r="H319" s="157">
        <v>8.9280000000000008</v>
      </c>
      <c r="I319" s="158"/>
      <c r="L319" s="154"/>
      <c r="M319" s="159"/>
      <c r="T319" s="160"/>
      <c r="AT319" s="155" t="s">
        <v>182</v>
      </c>
      <c r="AU319" s="155" t="s">
        <v>98</v>
      </c>
      <c r="AV319" s="12" t="s">
        <v>98</v>
      </c>
      <c r="AW319" s="12" t="s">
        <v>40</v>
      </c>
      <c r="AX319" s="12" t="s">
        <v>85</v>
      </c>
      <c r="AY319" s="155" t="s">
        <v>171</v>
      </c>
    </row>
    <row r="320" spans="2:51" s="12" customFormat="1">
      <c r="B320" s="154"/>
      <c r="D320" s="150" t="s">
        <v>182</v>
      </c>
      <c r="E320" s="155" t="s">
        <v>1</v>
      </c>
      <c r="F320" s="156" t="s">
        <v>2457</v>
      </c>
      <c r="H320" s="157">
        <v>8.7119999999999997</v>
      </c>
      <c r="I320" s="158"/>
      <c r="L320" s="154"/>
      <c r="M320" s="159"/>
      <c r="T320" s="160"/>
      <c r="AT320" s="155" t="s">
        <v>182</v>
      </c>
      <c r="AU320" s="155" t="s">
        <v>98</v>
      </c>
      <c r="AV320" s="12" t="s">
        <v>98</v>
      </c>
      <c r="AW320" s="12" t="s">
        <v>40</v>
      </c>
      <c r="AX320" s="12" t="s">
        <v>85</v>
      </c>
      <c r="AY320" s="155" t="s">
        <v>171</v>
      </c>
    </row>
    <row r="321" spans="2:65" s="12" customFormat="1">
      <c r="B321" s="154"/>
      <c r="D321" s="150" t="s">
        <v>182</v>
      </c>
      <c r="E321" s="155" t="s">
        <v>1</v>
      </c>
      <c r="F321" s="156" t="s">
        <v>2458</v>
      </c>
      <c r="H321" s="157">
        <v>7.2</v>
      </c>
      <c r="I321" s="158"/>
      <c r="L321" s="154"/>
      <c r="M321" s="159"/>
      <c r="T321" s="160"/>
      <c r="AT321" s="155" t="s">
        <v>182</v>
      </c>
      <c r="AU321" s="155" t="s">
        <v>98</v>
      </c>
      <c r="AV321" s="12" t="s">
        <v>98</v>
      </c>
      <c r="AW321" s="12" t="s">
        <v>40</v>
      </c>
      <c r="AX321" s="12" t="s">
        <v>85</v>
      </c>
      <c r="AY321" s="155" t="s">
        <v>171</v>
      </c>
    </row>
    <row r="322" spans="2:65" s="15" customFormat="1">
      <c r="B322" s="188"/>
      <c r="D322" s="150" t="s">
        <v>182</v>
      </c>
      <c r="E322" s="189" t="s">
        <v>1</v>
      </c>
      <c r="F322" s="190" t="s">
        <v>808</v>
      </c>
      <c r="H322" s="191">
        <v>24.84</v>
      </c>
      <c r="I322" s="192"/>
      <c r="L322" s="188"/>
      <c r="M322" s="193"/>
      <c r="T322" s="194"/>
      <c r="AT322" s="189" t="s">
        <v>182</v>
      </c>
      <c r="AU322" s="189" t="s">
        <v>98</v>
      </c>
      <c r="AV322" s="15" t="s">
        <v>190</v>
      </c>
      <c r="AW322" s="15" t="s">
        <v>40</v>
      </c>
      <c r="AX322" s="15" t="s">
        <v>85</v>
      </c>
      <c r="AY322" s="189" t="s">
        <v>171</v>
      </c>
    </row>
    <row r="323" spans="2:65" s="12" customFormat="1">
      <c r="B323" s="154"/>
      <c r="D323" s="150" t="s">
        <v>182</v>
      </c>
      <c r="E323" s="155" t="s">
        <v>1</v>
      </c>
      <c r="F323" s="156" t="s">
        <v>2459</v>
      </c>
      <c r="H323" s="157">
        <v>28.7</v>
      </c>
      <c r="I323" s="158"/>
      <c r="L323" s="154"/>
      <c r="M323" s="159"/>
      <c r="T323" s="160"/>
      <c r="AT323" s="155" t="s">
        <v>182</v>
      </c>
      <c r="AU323" s="155" t="s">
        <v>98</v>
      </c>
      <c r="AV323" s="12" t="s">
        <v>98</v>
      </c>
      <c r="AW323" s="12" t="s">
        <v>40</v>
      </c>
      <c r="AX323" s="12" t="s">
        <v>85</v>
      </c>
      <c r="AY323" s="155" t="s">
        <v>171</v>
      </c>
    </row>
    <row r="324" spans="2:65" s="12" customFormat="1">
      <c r="B324" s="154"/>
      <c r="D324" s="150" t="s">
        <v>182</v>
      </c>
      <c r="E324" s="155" t="s">
        <v>1</v>
      </c>
      <c r="F324" s="156" t="s">
        <v>2460</v>
      </c>
      <c r="H324" s="157">
        <v>29.25</v>
      </c>
      <c r="I324" s="158"/>
      <c r="L324" s="154"/>
      <c r="M324" s="159"/>
      <c r="T324" s="160"/>
      <c r="AT324" s="155" t="s">
        <v>182</v>
      </c>
      <c r="AU324" s="155" t="s">
        <v>98</v>
      </c>
      <c r="AV324" s="12" t="s">
        <v>98</v>
      </c>
      <c r="AW324" s="12" t="s">
        <v>40</v>
      </c>
      <c r="AX324" s="12" t="s">
        <v>85</v>
      </c>
      <c r="AY324" s="155" t="s">
        <v>171</v>
      </c>
    </row>
    <row r="325" spans="2:65" s="12" customFormat="1">
      <c r="B325" s="154"/>
      <c r="D325" s="150" t="s">
        <v>182</v>
      </c>
      <c r="E325" s="155" t="s">
        <v>1</v>
      </c>
      <c r="F325" s="156" t="s">
        <v>2461</v>
      </c>
      <c r="H325" s="157">
        <v>28.6</v>
      </c>
      <c r="I325" s="158"/>
      <c r="L325" s="154"/>
      <c r="M325" s="159"/>
      <c r="T325" s="160"/>
      <c r="AT325" s="155" t="s">
        <v>182</v>
      </c>
      <c r="AU325" s="155" t="s">
        <v>98</v>
      </c>
      <c r="AV325" s="12" t="s">
        <v>98</v>
      </c>
      <c r="AW325" s="12" t="s">
        <v>40</v>
      </c>
      <c r="AX325" s="12" t="s">
        <v>85</v>
      </c>
      <c r="AY325" s="155" t="s">
        <v>171</v>
      </c>
    </row>
    <row r="326" spans="2:65" s="12" customFormat="1">
      <c r="B326" s="154"/>
      <c r="D326" s="150" t="s">
        <v>182</v>
      </c>
      <c r="E326" s="155" t="s">
        <v>1</v>
      </c>
      <c r="F326" s="156" t="s">
        <v>2462</v>
      </c>
      <c r="H326" s="157">
        <v>19.350000000000001</v>
      </c>
      <c r="I326" s="158"/>
      <c r="L326" s="154"/>
      <c r="M326" s="159"/>
      <c r="T326" s="160"/>
      <c r="AT326" s="155" t="s">
        <v>182</v>
      </c>
      <c r="AU326" s="155" t="s">
        <v>98</v>
      </c>
      <c r="AV326" s="12" t="s">
        <v>98</v>
      </c>
      <c r="AW326" s="12" t="s">
        <v>40</v>
      </c>
      <c r="AX326" s="12" t="s">
        <v>85</v>
      </c>
      <c r="AY326" s="155" t="s">
        <v>171</v>
      </c>
    </row>
    <row r="327" spans="2:65" s="12" customFormat="1">
      <c r="B327" s="154"/>
      <c r="D327" s="150" t="s">
        <v>182</v>
      </c>
      <c r="E327" s="155" t="s">
        <v>1</v>
      </c>
      <c r="F327" s="156" t="s">
        <v>2463</v>
      </c>
      <c r="H327" s="157">
        <v>19.350000000000001</v>
      </c>
      <c r="I327" s="158"/>
      <c r="L327" s="154"/>
      <c r="M327" s="159"/>
      <c r="T327" s="160"/>
      <c r="AT327" s="155" t="s">
        <v>182</v>
      </c>
      <c r="AU327" s="155" t="s">
        <v>98</v>
      </c>
      <c r="AV327" s="12" t="s">
        <v>98</v>
      </c>
      <c r="AW327" s="12" t="s">
        <v>40</v>
      </c>
      <c r="AX327" s="12" t="s">
        <v>85</v>
      </c>
      <c r="AY327" s="155" t="s">
        <v>171</v>
      </c>
    </row>
    <row r="328" spans="2:65" s="12" customFormat="1">
      <c r="B328" s="154"/>
      <c r="D328" s="150" t="s">
        <v>182</v>
      </c>
      <c r="E328" s="155" t="s">
        <v>1</v>
      </c>
      <c r="F328" s="156" t="s">
        <v>2464</v>
      </c>
      <c r="H328" s="157">
        <v>23.65</v>
      </c>
      <c r="I328" s="158"/>
      <c r="L328" s="154"/>
      <c r="M328" s="159"/>
      <c r="T328" s="160"/>
      <c r="AT328" s="155" t="s">
        <v>182</v>
      </c>
      <c r="AU328" s="155" t="s">
        <v>98</v>
      </c>
      <c r="AV328" s="12" t="s">
        <v>98</v>
      </c>
      <c r="AW328" s="12" t="s">
        <v>40</v>
      </c>
      <c r="AX328" s="12" t="s">
        <v>85</v>
      </c>
      <c r="AY328" s="155" t="s">
        <v>171</v>
      </c>
    </row>
    <row r="329" spans="2:65" s="12" customFormat="1">
      <c r="B329" s="154"/>
      <c r="D329" s="150" t="s">
        <v>182</v>
      </c>
      <c r="E329" s="155" t="s">
        <v>1</v>
      </c>
      <c r="F329" s="156" t="s">
        <v>2465</v>
      </c>
      <c r="H329" s="157">
        <v>14.7</v>
      </c>
      <c r="I329" s="158"/>
      <c r="L329" s="154"/>
      <c r="M329" s="159"/>
      <c r="T329" s="160"/>
      <c r="AT329" s="155" t="s">
        <v>182</v>
      </c>
      <c r="AU329" s="155" t="s">
        <v>98</v>
      </c>
      <c r="AV329" s="12" t="s">
        <v>98</v>
      </c>
      <c r="AW329" s="12" t="s">
        <v>40</v>
      </c>
      <c r="AX329" s="12" t="s">
        <v>85</v>
      </c>
      <c r="AY329" s="155" t="s">
        <v>171</v>
      </c>
    </row>
    <row r="330" spans="2:65" s="12" customFormat="1">
      <c r="B330" s="154"/>
      <c r="D330" s="150" t="s">
        <v>182</v>
      </c>
      <c r="E330" s="155" t="s">
        <v>1</v>
      </c>
      <c r="F330" s="156" t="s">
        <v>2466</v>
      </c>
      <c r="H330" s="157">
        <v>33.6</v>
      </c>
      <c r="I330" s="158"/>
      <c r="L330" s="154"/>
      <c r="M330" s="159"/>
      <c r="T330" s="160"/>
      <c r="AT330" s="155" t="s">
        <v>182</v>
      </c>
      <c r="AU330" s="155" t="s">
        <v>98</v>
      </c>
      <c r="AV330" s="12" t="s">
        <v>98</v>
      </c>
      <c r="AW330" s="12" t="s">
        <v>40</v>
      </c>
      <c r="AX330" s="12" t="s">
        <v>85</v>
      </c>
      <c r="AY330" s="155" t="s">
        <v>171</v>
      </c>
    </row>
    <row r="331" spans="2:65" s="12" customFormat="1">
      <c r="B331" s="154"/>
      <c r="D331" s="150" t="s">
        <v>182</v>
      </c>
      <c r="E331" s="155" t="s">
        <v>1</v>
      </c>
      <c r="F331" s="156" t="s">
        <v>2467</v>
      </c>
      <c r="H331" s="157">
        <v>36.119999999999997</v>
      </c>
      <c r="I331" s="158"/>
      <c r="L331" s="154"/>
      <c r="M331" s="159"/>
      <c r="T331" s="160"/>
      <c r="AT331" s="155" t="s">
        <v>182</v>
      </c>
      <c r="AU331" s="155" t="s">
        <v>98</v>
      </c>
      <c r="AV331" s="12" t="s">
        <v>98</v>
      </c>
      <c r="AW331" s="12" t="s">
        <v>40</v>
      </c>
      <c r="AX331" s="12" t="s">
        <v>85</v>
      </c>
      <c r="AY331" s="155" t="s">
        <v>171</v>
      </c>
    </row>
    <row r="332" spans="2:65" s="15" customFormat="1">
      <c r="B332" s="188"/>
      <c r="D332" s="150" t="s">
        <v>182</v>
      </c>
      <c r="E332" s="189" t="s">
        <v>1</v>
      </c>
      <c r="F332" s="190" t="s">
        <v>808</v>
      </c>
      <c r="H332" s="191">
        <v>233.32</v>
      </c>
      <c r="I332" s="192"/>
      <c r="L332" s="188"/>
      <c r="M332" s="193"/>
      <c r="T332" s="194"/>
      <c r="AT332" s="189" t="s">
        <v>182</v>
      </c>
      <c r="AU332" s="189" t="s">
        <v>98</v>
      </c>
      <c r="AV332" s="15" t="s">
        <v>190</v>
      </c>
      <c r="AW332" s="15" t="s">
        <v>40</v>
      </c>
      <c r="AX332" s="15" t="s">
        <v>85</v>
      </c>
      <c r="AY332" s="189" t="s">
        <v>171</v>
      </c>
    </row>
    <row r="333" spans="2:65" s="13" customFormat="1">
      <c r="B333" s="172"/>
      <c r="D333" s="150" t="s">
        <v>182</v>
      </c>
      <c r="E333" s="173" t="s">
        <v>1</v>
      </c>
      <c r="F333" s="174" t="s">
        <v>546</v>
      </c>
      <c r="H333" s="175">
        <v>874.13500000000022</v>
      </c>
      <c r="I333" s="176"/>
      <c r="L333" s="172"/>
      <c r="M333" s="177"/>
      <c r="T333" s="178"/>
      <c r="AT333" s="173" t="s">
        <v>182</v>
      </c>
      <c r="AU333" s="173" t="s">
        <v>98</v>
      </c>
      <c r="AV333" s="13" t="s">
        <v>178</v>
      </c>
      <c r="AW333" s="13" t="s">
        <v>40</v>
      </c>
      <c r="AX333" s="13" t="s">
        <v>92</v>
      </c>
      <c r="AY333" s="173" t="s">
        <v>171</v>
      </c>
    </row>
    <row r="334" spans="2:65" s="1" customFormat="1" ht="24.15" customHeight="1">
      <c r="B334" s="33"/>
      <c r="C334" s="137" t="s">
        <v>308</v>
      </c>
      <c r="D334" s="137" t="s">
        <v>173</v>
      </c>
      <c r="E334" s="138" t="s">
        <v>1203</v>
      </c>
      <c r="F334" s="139" t="s">
        <v>1204</v>
      </c>
      <c r="G334" s="140" t="s">
        <v>176</v>
      </c>
      <c r="H334" s="141">
        <v>160.52600000000001</v>
      </c>
      <c r="I334" s="142"/>
      <c r="J334" s="143">
        <f>ROUND(I334*H334,2)</f>
        <v>0</v>
      </c>
      <c r="K334" s="139" t="s">
        <v>177</v>
      </c>
      <c r="L334" s="33"/>
      <c r="M334" s="144" t="s">
        <v>1</v>
      </c>
      <c r="N334" s="145" t="s">
        <v>50</v>
      </c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AR334" s="148" t="s">
        <v>178</v>
      </c>
      <c r="AT334" s="148" t="s">
        <v>173</v>
      </c>
      <c r="AU334" s="148" t="s">
        <v>98</v>
      </c>
      <c r="AY334" s="17" t="s">
        <v>171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92</v>
      </c>
      <c r="BK334" s="149">
        <f>ROUND(I334*H334,2)</f>
        <v>0</v>
      </c>
      <c r="BL334" s="17" t="s">
        <v>178</v>
      </c>
      <c r="BM334" s="148" t="s">
        <v>2468</v>
      </c>
    </row>
    <row r="335" spans="2:65" s="1" customFormat="1" ht="28.8">
      <c r="B335" s="33"/>
      <c r="D335" s="150" t="s">
        <v>180</v>
      </c>
      <c r="F335" s="151" t="s">
        <v>1206</v>
      </c>
      <c r="I335" s="152"/>
      <c r="L335" s="33"/>
      <c r="M335" s="153"/>
      <c r="T335" s="57"/>
      <c r="AT335" s="17" t="s">
        <v>180</v>
      </c>
      <c r="AU335" s="17" t="s">
        <v>98</v>
      </c>
    </row>
    <row r="336" spans="2:65" s="12" customFormat="1">
      <c r="B336" s="154"/>
      <c r="D336" s="150" t="s">
        <v>182</v>
      </c>
      <c r="E336" s="155" t="s">
        <v>1</v>
      </c>
      <c r="F336" s="156" t="s">
        <v>2469</v>
      </c>
      <c r="H336" s="157">
        <v>160.52600000000001</v>
      </c>
      <c r="I336" s="158"/>
      <c r="L336" s="154"/>
      <c r="M336" s="159"/>
      <c r="T336" s="160"/>
      <c r="AT336" s="155" t="s">
        <v>182</v>
      </c>
      <c r="AU336" s="155" t="s">
        <v>98</v>
      </c>
      <c r="AV336" s="12" t="s">
        <v>98</v>
      </c>
      <c r="AW336" s="12" t="s">
        <v>40</v>
      </c>
      <c r="AX336" s="12" t="s">
        <v>85</v>
      </c>
      <c r="AY336" s="155" t="s">
        <v>171</v>
      </c>
    </row>
    <row r="337" spans="2:65" s="13" customFormat="1">
      <c r="B337" s="172"/>
      <c r="D337" s="150" t="s">
        <v>182</v>
      </c>
      <c r="E337" s="173" t="s">
        <v>1</v>
      </c>
      <c r="F337" s="174" t="s">
        <v>546</v>
      </c>
      <c r="H337" s="175">
        <v>160.52600000000001</v>
      </c>
      <c r="I337" s="176"/>
      <c r="L337" s="172"/>
      <c r="M337" s="177"/>
      <c r="T337" s="178"/>
      <c r="AT337" s="173" t="s">
        <v>182</v>
      </c>
      <c r="AU337" s="173" t="s">
        <v>98</v>
      </c>
      <c r="AV337" s="13" t="s">
        <v>178</v>
      </c>
      <c r="AW337" s="13" t="s">
        <v>40</v>
      </c>
      <c r="AX337" s="13" t="s">
        <v>92</v>
      </c>
      <c r="AY337" s="173" t="s">
        <v>171</v>
      </c>
    </row>
    <row r="338" spans="2:65" s="1" customFormat="1" ht="24.15" customHeight="1">
      <c r="B338" s="33"/>
      <c r="C338" s="137" t="s">
        <v>311</v>
      </c>
      <c r="D338" s="137" t="s">
        <v>173</v>
      </c>
      <c r="E338" s="138" t="s">
        <v>1208</v>
      </c>
      <c r="F338" s="139" t="s">
        <v>1209</v>
      </c>
      <c r="G338" s="140" t="s">
        <v>176</v>
      </c>
      <c r="H338" s="141">
        <v>874.13499999999999</v>
      </c>
      <c r="I338" s="142"/>
      <c r="J338" s="143">
        <f>ROUND(I338*H338,2)</f>
        <v>0</v>
      </c>
      <c r="K338" s="139" t="s">
        <v>177</v>
      </c>
      <c r="L338" s="33"/>
      <c r="M338" s="144" t="s">
        <v>1</v>
      </c>
      <c r="N338" s="145" t="s">
        <v>50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178</v>
      </c>
      <c r="AT338" s="148" t="s">
        <v>173</v>
      </c>
      <c r="AU338" s="148" t="s">
        <v>98</v>
      </c>
      <c r="AY338" s="17" t="s">
        <v>171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7" t="s">
        <v>92</v>
      </c>
      <c r="BK338" s="149">
        <f>ROUND(I338*H338,2)</f>
        <v>0</v>
      </c>
      <c r="BL338" s="17" t="s">
        <v>178</v>
      </c>
      <c r="BM338" s="148" t="s">
        <v>2470</v>
      </c>
    </row>
    <row r="339" spans="2:65" s="1" customFormat="1" ht="28.8">
      <c r="B339" s="33"/>
      <c r="D339" s="150" t="s">
        <v>180</v>
      </c>
      <c r="F339" s="151" t="s">
        <v>1211</v>
      </c>
      <c r="I339" s="152"/>
      <c r="L339" s="33"/>
      <c r="M339" s="153"/>
      <c r="T339" s="57"/>
      <c r="AT339" s="17" t="s">
        <v>180</v>
      </c>
      <c r="AU339" s="17" t="s">
        <v>98</v>
      </c>
    </row>
    <row r="340" spans="2:65" s="12" customFormat="1">
      <c r="B340" s="154"/>
      <c r="D340" s="150" t="s">
        <v>182</v>
      </c>
      <c r="E340" s="155" t="s">
        <v>1</v>
      </c>
      <c r="F340" s="156" t="s">
        <v>2471</v>
      </c>
      <c r="H340" s="157">
        <v>874.13499999999999</v>
      </c>
      <c r="I340" s="158"/>
      <c r="L340" s="154"/>
      <c r="M340" s="159"/>
      <c r="T340" s="160"/>
      <c r="AT340" s="155" t="s">
        <v>182</v>
      </c>
      <c r="AU340" s="155" t="s">
        <v>98</v>
      </c>
      <c r="AV340" s="12" t="s">
        <v>98</v>
      </c>
      <c r="AW340" s="12" t="s">
        <v>40</v>
      </c>
      <c r="AX340" s="12" t="s">
        <v>85</v>
      </c>
      <c r="AY340" s="155" t="s">
        <v>171</v>
      </c>
    </row>
    <row r="341" spans="2:65" s="13" customFormat="1">
      <c r="B341" s="172"/>
      <c r="D341" s="150" t="s">
        <v>182</v>
      </c>
      <c r="E341" s="173" t="s">
        <v>1</v>
      </c>
      <c r="F341" s="174" t="s">
        <v>546</v>
      </c>
      <c r="H341" s="175">
        <v>874.13499999999999</v>
      </c>
      <c r="I341" s="176"/>
      <c r="L341" s="172"/>
      <c r="M341" s="177"/>
      <c r="T341" s="178"/>
      <c r="AT341" s="173" t="s">
        <v>182</v>
      </c>
      <c r="AU341" s="173" t="s">
        <v>98</v>
      </c>
      <c r="AV341" s="13" t="s">
        <v>178</v>
      </c>
      <c r="AW341" s="13" t="s">
        <v>40</v>
      </c>
      <c r="AX341" s="13" t="s">
        <v>92</v>
      </c>
      <c r="AY341" s="173" t="s">
        <v>171</v>
      </c>
    </row>
    <row r="342" spans="2:65" s="1" customFormat="1" ht="37.799999999999997" customHeight="1">
      <c r="B342" s="33"/>
      <c r="C342" s="137" t="s">
        <v>318</v>
      </c>
      <c r="D342" s="137" t="s">
        <v>173</v>
      </c>
      <c r="E342" s="138" t="s">
        <v>1213</v>
      </c>
      <c r="F342" s="139" t="s">
        <v>1214</v>
      </c>
      <c r="G342" s="140" t="s">
        <v>215</v>
      </c>
      <c r="H342" s="141">
        <v>154.28200000000001</v>
      </c>
      <c r="I342" s="142"/>
      <c r="J342" s="143">
        <f>ROUND(I342*H342,2)</f>
        <v>0</v>
      </c>
      <c r="K342" s="139" t="s">
        <v>177</v>
      </c>
      <c r="L342" s="33"/>
      <c r="M342" s="144" t="s">
        <v>1</v>
      </c>
      <c r="N342" s="145" t="s">
        <v>50</v>
      </c>
      <c r="P342" s="146">
        <f>O342*H342</f>
        <v>0</v>
      </c>
      <c r="Q342" s="146">
        <v>0</v>
      </c>
      <c r="R342" s="146">
        <f>Q342*H342</f>
        <v>0</v>
      </c>
      <c r="S342" s="146">
        <v>0</v>
      </c>
      <c r="T342" s="147">
        <f>S342*H342</f>
        <v>0</v>
      </c>
      <c r="AR342" s="148" t="s">
        <v>178</v>
      </c>
      <c r="AT342" s="148" t="s">
        <v>173</v>
      </c>
      <c r="AU342" s="148" t="s">
        <v>98</v>
      </c>
      <c r="AY342" s="17" t="s">
        <v>171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7" t="s">
        <v>92</v>
      </c>
      <c r="BK342" s="149">
        <f>ROUND(I342*H342,2)</f>
        <v>0</v>
      </c>
      <c r="BL342" s="17" t="s">
        <v>178</v>
      </c>
      <c r="BM342" s="148" t="s">
        <v>2472</v>
      </c>
    </row>
    <row r="343" spans="2:65" s="1" customFormat="1" ht="38.4">
      <c r="B343" s="33"/>
      <c r="D343" s="150" t="s">
        <v>180</v>
      </c>
      <c r="F343" s="151" t="s">
        <v>1216</v>
      </c>
      <c r="I343" s="152"/>
      <c r="L343" s="33"/>
      <c r="M343" s="153"/>
      <c r="T343" s="57"/>
      <c r="AT343" s="17" t="s">
        <v>180</v>
      </c>
      <c r="AU343" s="17" t="s">
        <v>98</v>
      </c>
    </row>
    <row r="344" spans="2:65" s="12" customFormat="1">
      <c r="B344" s="154"/>
      <c r="D344" s="150" t="s">
        <v>182</v>
      </c>
      <c r="E344" s="155" t="s">
        <v>1</v>
      </c>
      <c r="F344" s="156" t="s">
        <v>2473</v>
      </c>
      <c r="H344" s="157">
        <v>154.28200000000001</v>
      </c>
      <c r="I344" s="158"/>
      <c r="L344" s="154"/>
      <c r="M344" s="159"/>
      <c r="T344" s="160"/>
      <c r="AT344" s="155" t="s">
        <v>182</v>
      </c>
      <c r="AU344" s="155" t="s">
        <v>98</v>
      </c>
      <c r="AV344" s="12" t="s">
        <v>98</v>
      </c>
      <c r="AW344" s="12" t="s">
        <v>40</v>
      </c>
      <c r="AX344" s="12" t="s">
        <v>85</v>
      </c>
      <c r="AY344" s="155" t="s">
        <v>171</v>
      </c>
    </row>
    <row r="345" spans="2:65" s="13" customFormat="1">
      <c r="B345" s="172"/>
      <c r="D345" s="150" t="s">
        <v>182</v>
      </c>
      <c r="E345" s="173" t="s">
        <v>1</v>
      </c>
      <c r="F345" s="174" t="s">
        <v>546</v>
      </c>
      <c r="H345" s="175">
        <v>154.28200000000001</v>
      </c>
      <c r="I345" s="176"/>
      <c r="L345" s="172"/>
      <c r="M345" s="177"/>
      <c r="T345" s="178"/>
      <c r="AT345" s="173" t="s">
        <v>182</v>
      </c>
      <c r="AU345" s="173" t="s">
        <v>98</v>
      </c>
      <c r="AV345" s="13" t="s">
        <v>178</v>
      </c>
      <c r="AW345" s="13" t="s">
        <v>40</v>
      </c>
      <c r="AX345" s="13" t="s">
        <v>92</v>
      </c>
      <c r="AY345" s="173" t="s">
        <v>171</v>
      </c>
    </row>
    <row r="346" spans="2:65" s="1" customFormat="1" ht="37.799999999999997" customHeight="1">
      <c r="B346" s="33"/>
      <c r="C346" s="137" t="s">
        <v>324</v>
      </c>
      <c r="D346" s="137" t="s">
        <v>173</v>
      </c>
      <c r="E346" s="138" t="s">
        <v>1218</v>
      </c>
      <c r="F346" s="139" t="s">
        <v>1219</v>
      </c>
      <c r="G346" s="140" t="s">
        <v>215</v>
      </c>
      <c r="H346" s="141">
        <v>2314.23</v>
      </c>
      <c r="I346" s="142"/>
      <c r="J346" s="143">
        <f>ROUND(I346*H346,2)</f>
        <v>0</v>
      </c>
      <c r="K346" s="139" t="s">
        <v>177</v>
      </c>
      <c r="L346" s="33"/>
      <c r="M346" s="144" t="s">
        <v>1</v>
      </c>
      <c r="N346" s="145" t="s">
        <v>50</v>
      </c>
      <c r="P346" s="146">
        <f>O346*H346</f>
        <v>0</v>
      </c>
      <c r="Q346" s="146">
        <v>0</v>
      </c>
      <c r="R346" s="146">
        <f>Q346*H346</f>
        <v>0</v>
      </c>
      <c r="S346" s="146">
        <v>0</v>
      </c>
      <c r="T346" s="147">
        <f>S346*H346</f>
        <v>0</v>
      </c>
      <c r="AR346" s="148" t="s">
        <v>178</v>
      </c>
      <c r="AT346" s="148" t="s">
        <v>173</v>
      </c>
      <c r="AU346" s="148" t="s">
        <v>98</v>
      </c>
      <c r="AY346" s="17" t="s">
        <v>171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7" t="s">
        <v>92</v>
      </c>
      <c r="BK346" s="149">
        <f>ROUND(I346*H346,2)</f>
        <v>0</v>
      </c>
      <c r="BL346" s="17" t="s">
        <v>178</v>
      </c>
      <c r="BM346" s="148" t="s">
        <v>2474</v>
      </c>
    </row>
    <row r="347" spans="2:65" s="1" customFormat="1" ht="48">
      <c r="B347" s="33"/>
      <c r="D347" s="150" t="s">
        <v>180</v>
      </c>
      <c r="F347" s="151" t="s">
        <v>1221</v>
      </c>
      <c r="I347" s="152"/>
      <c r="L347" s="33"/>
      <c r="M347" s="153"/>
      <c r="T347" s="57"/>
      <c r="AT347" s="17" t="s">
        <v>180</v>
      </c>
      <c r="AU347" s="17" t="s">
        <v>98</v>
      </c>
    </row>
    <row r="348" spans="2:65" s="12" customFormat="1">
      <c r="B348" s="154"/>
      <c r="D348" s="150" t="s">
        <v>182</v>
      </c>
      <c r="E348" s="155" t="s">
        <v>1</v>
      </c>
      <c r="F348" s="156" t="s">
        <v>2475</v>
      </c>
      <c r="H348" s="157">
        <v>2314.23</v>
      </c>
      <c r="I348" s="158"/>
      <c r="L348" s="154"/>
      <c r="M348" s="159"/>
      <c r="T348" s="160"/>
      <c r="AT348" s="155" t="s">
        <v>182</v>
      </c>
      <c r="AU348" s="155" t="s">
        <v>98</v>
      </c>
      <c r="AV348" s="12" t="s">
        <v>98</v>
      </c>
      <c r="AW348" s="12" t="s">
        <v>40</v>
      </c>
      <c r="AX348" s="12" t="s">
        <v>85</v>
      </c>
      <c r="AY348" s="155" t="s">
        <v>171</v>
      </c>
    </row>
    <row r="349" spans="2:65" s="13" customFormat="1">
      <c r="B349" s="172"/>
      <c r="D349" s="150" t="s">
        <v>182</v>
      </c>
      <c r="E349" s="173" t="s">
        <v>1</v>
      </c>
      <c r="F349" s="174" t="s">
        <v>546</v>
      </c>
      <c r="H349" s="175">
        <v>2314.23</v>
      </c>
      <c r="I349" s="176"/>
      <c r="L349" s="172"/>
      <c r="M349" s="177"/>
      <c r="T349" s="178"/>
      <c r="AT349" s="173" t="s">
        <v>182</v>
      </c>
      <c r="AU349" s="173" t="s">
        <v>98</v>
      </c>
      <c r="AV349" s="13" t="s">
        <v>178</v>
      </c>
      <c r="AW349" s="13" t="s">
        <v>40</v>
      </c>
      <c r="AX349" s="13" t="s">
        <v>92</v>
      </c>
      <c r="AY349" s="173" t="s">
        <v>171</v>
      </c>
    </row>
    <row r="350" spans="2:65" s="1" customFormat="1" ht="37.799999999999997" customHeight="1">
      <c r="B350" s="33"/>
      <c r="C350" s="137" t="s">
        <v>329</v>
      </c>
      <c r="D350" s="137" t="s">
        <v>173</v>
      </c>
      <c r="E350" s="138" t="s">
        <v>1223</v>
      </c>
      <c r="F350" s="139" t="s">
        <v>1224</v>
      </c>
      <c r="G350" s="140" t="s">
        <v>215</v>
      </c>
      <c r="H350" s="141">
        <v>154.28200000000001</v>
      </c>
      <c r="I350" s="142"/>
      <c r="J350" s="143">
        <f>ROUND(I350*H350,2)</f>
        <v>0</v>
      </c>
      <c r="K350" s="139" t="s">
        <v>177</v>
      </c>
      <c r="L350" s="33"/>
      <c r="M350" s="144" t="s">
        <v>1</v>
      </c>
      <c r="N350" s="145" t="s">
        <v>50</v>
      </c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AR350" s="148" t="s">
        <v>178</v>
      </c>
      <c r="AT350" s="148" t="s">
        <v>173</v>
      </c>
      <c r="AU350" s="148" t="s">
        <v>98</v>
      </c>
      <c r="AY350" s="17" t="s">
        <v>171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7" t="s">
        <v>92</v>
      </c>
      <c r="BK350" s="149">
        <f>ROUND(I350*H350,2)</f>
        <v>0</v>
      </c>
      <c r="BL350" s="17" t="s">
        <v>178</v>
      </c>
      <c r="BM350" s="148" t="s">
        <v>2476</v>
      </c>
    </row>
    <row r="351" spans="2:65" s="1" customFormat="1" ht="38.4">
      <c r="B351" s="33"/>
      <c r="D351" s="150" t="s">
        <v>180</v>
      </c>
      <c r="F351" s="151" t="s">
        <v>1226</v>
      </c>
      <c r="I351" s="152"/>
      <c r="L351" s="33"/>
      <c r="M351" s="153"/>
      <c r="T351" s="57"/>
      <c r="AT351" s="17" t="s">
        <v>180</v>
      </c>
      <c r="AU351" s="17" t="s">
        <v>98</v>
      </c>
    </row>
    <row r="352" spans="2:65" s="12" customFormat="1">
      <c r="B352" s="154"/>
      <c r="D352" s="150" t="s">
        <v>182</v>
      </c>
      <c r="E352" s="155" t="s">
        <v>1</v>
      </c>
      <c r="F352" s="156" t="s">
        <v>2477</v>
      </c>
      <c r="H352" s="157">
        <v>154.28200000000001</v>
      </c>
      <c r="I352" s="158"/>
      <c r="L352" s="154"/>
      <c r="M352" s="159"/>
      <c r="T352" s="160"/>
      <c r="AT352" s="155" t="s">
        <v>182</v>
      </c>
      <c r="AU352" s="155" t="s">
        <v>98</v>
      </c>
      <c r="AV352" s="12" t="s">
        <v>98</v>
      </c>
      <c r="AW352" s="12" t="s">
        <v>40</v>
      </c>
      <c r="AX352" s="12" t="s">
        <v>85</v>
      </c>
      <c r="AY352" s="155" t="s">
        <v>171</v>
      </c>
    </row>
    <row r="353" spans="2:65" s="13" customFormat="1">
      <c r="B353" s="172"/>
      <c r="D353" s="150" t="s">
        <v>182</v>
      </c>
      <c r="E353" s="173" t="s">
        <v>1</v>
      </c>
      <c r="F353" s="174" t="s">
        <v>546</v>
      </c>
      <c r="H353" s="175">
        <v>154.28200000000001</v>
      </c>
      <c r="I353" s="176"/>
      <c r="L353" s="172"/>
      <c r="M353" s="177"/>
      <c r="T353" s="178"/>
      <c r="AT353" s="173" t="s">
        <v>182</v>
      </c>
      <c r="AU353" s="173" t="s">
        <v>98</v>
      </c>
      <c r="AV353" s="13" t="s">
        <v>178</v>
      </c>
      <c r="AW353" s="13" t="s">
        <v>40</v>
      </c>
      <c r="AX353" s="13" t="s">
        <v>92</v>
      </c>
      <c r="AY353" s="173" t="s">
        <v>171</v>
      </c>
    </row>
    <row r="354" spans="2:65" s="1" customFormat="1" ht="37.799999999999997" customHeight="1">
      <c r="B354" s="33"/>
      <c r="C354" s="137" t="s">
        <v>335</v>
      </c>
      <c r="D354" s="137" t="s">
        <v>173</v>
      </c>
      <c r="E354" s="138" t="s">
        <v>1228</v>
      </c>
      <c r="F354" s="139" t="s">
        <v>1229</v>
      </c>
      <c r="G354" s="140" t="s">
        <v>215</v>
      </c>
      <c r="H354" s="141">
        <v>2314.23</v>
      </c>
      <c r="I354" s="142"/>
      <c r="J354" s="143">
        <f>ROUND(I354*H354,2)</f>
        <v>0</v>
      </c>
      <c r="K354" s="139" t="s">
        <v>177</v>
      </c>
      <c r="L354" s="33"/>
      <c r="M354" s="144" t="s">
        <v>1</v>
      </c>
      <c r="N354" s="145" t="s">
        <v>50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178</v>
      </c>
      <c r="AT354" s="148" t="s">
        <v>173</v>
      </c>
      <c r="AU354" s="148" t="s">
        <v>98</v>
      </c>
      <c r="AY354" s="17" t="s">
        <v>171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7" t="s">
        <v>92</v>
      </c>
      <c r="BK354" s="149">
        <f>ROUND(I354*H354,2)</f>
        <v>0</v>
      </c>
      <c r="BL354" s="17" t="s">
        <v>178</v>
      </c>
      <c r="BM354" s="148" t="s">
        <v>2478</v>
      </c>
    </row>
    <row r="355" spans="2:65" s="1" customFormat="1" ht="48">
      <c r="B355" s="33"/>
      <c r="D355" s="150" t="s">
        <v>180</v>
      </c>
      <c r="F355" s="151" t="s">
        <v>1231</v>
      </c>
      <c r="I355" s="152"/>
      <c r="L355" s="33"/>
      <c r="M355" s="153"/>
      <c r="T355" s="57"/>
      <c r="AT355" s="17" t="s">
        <v>180</v>
      </c>
      <c r="AU355" s="17" t="s">
        <v>98</v>
      </c>
    </row>
    <row r="356" spans="2:65" s="12" customFormat="1">
      <c r="B356" s="154"/>
      <c r="D356" s="150" t="s">
        <v>182</v>
      </c>
      <c r="E356" s="155" t="s">
        <v>1</v>
      </c>
      <c r="F356" s="156" t="s">
        <v>2475</v>
      </c>
      <c r="H356" s="157">
        <v>2314.23</v>
      </c>
      <c r="I356" s="158"/>
      <c r="L356" s="154"/>
      <c r="M356" s="159"/>
      <c r="T356" s="160"/>
      <c r="AT356" s="155" t="s">
        <v>182</v>
      </c>
      <c r="AU356" s="155" t="s">
        <v>98</v>
      </c>
      <c r="AV356" s="12" t="s">
        <v>98</v>
      </c>
      <c r="AW356" s="12" t="s">
        <v>40</v>
      </c>
      <c r="AX356" s="12" t="s">
        <v>85</v>
      </c>
      <c r="AY356" s="155" t="s">
        <v>171</v>
      </c>
    </row>
    <row r="357" spans="2:65" s="13" customFormat="1">
      <c r="B357" s="172"/>
      <c r="D357" s="150" t="s">
        <v>182</v>
      </c>
      <c r="E357" s="173" t="s">
        <v>1</v>
      </c>
      <c r="F357" s="174" t="s">
        <v>546</v>
      </c>
      <c r="H357" s="175">
        <v>2314.23</v>
      </c>
      <c r="I357" s="176"/>
      <c r="L357" s="172"/>
      <c r="M357" s="177"/>
      <c r="T357" s="178"/>
      <c r="AT357" s="173" t="s">
        <v>182</v>
      </c>
      <c r="AU357" s="173" t="s">
        <v>98</v>
      </c>
      <c r="AV357" s="13" t="s">
        <v>178</v>
      </c>
      <c r="AW357" s="13" t="s">
        <v>40</v>
      </c>
      <c r="AX357" s="13" t="s">
        <v>92</v>
      </c>
      <c r="AY357" s="173" t="s">
        <v>171</v>
      </c>
    </row>
    <row r="358" spans="2:65" s="1" customFormat="1" ht="33" customHeight="1">
      <c r="B358" s="33"/>
      <c r="C358" s="137" t="s">
        <v>340</v>
      </c>
      <c r="D358" s="137" t="s">
        <v>173</v>
      </c>
      <c r="E358" s="138" t="s">
        <v>1232</v>
      </c>
      <c r="F358" s="139" t="s">
        <v>1233</v>
      </c>
      <c r="G358" s="140" t="s">
        <v>253</v>
      </c>
      <c r="H358" s="141">
        <v>617.12800000000004</v>
      </c>
      <c r="I358" s="142"/>
      <c r="J358" s="143">
        <f>ROUND(I358*H358,2)</f>
        <v>0</v>
      </c>
      <c r="K358" s="139" t="s">
        <v>177</v>
      </c>
      <c r="L358" s="33"/>
      <c r="M358" s="144" t="s">
        <v>1</v>
      </c>
      <c r="N358" s="145" t="s">
        <v>50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178</v>
      </c>
      <c r="AT358" s="148" t="s">
        <v>173</v>
      </c>
      <c r="AU358" s="148" t="s">
        <v>98</v>
      </c>
      <c r="AY358" s="17" t="s">
        <v>171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7" t="s">
        <v>92</v>
      </c>
      <c r="BK358" s="149">
        <f>ROUND(I358*H358,2)</f>
        <v>0</v>
      </c>
      <c r="BL358" s="17" t="s">
        <v>178</v>
      </c>
      <c r="BM358" s="148" t="s">
        <v>2479</v>
      </c>
    </row>
    <row r="359" spans="2:65" s="1" customFormat="1" ht="28.8">
      <c r="B359" s="33"/>
      <c r="D359" s="150" t="s">
        <v>180</v>
      </c>
      <c r="F359" s="151" t="s">
        <v>566</v>
      </c>
      <c r="I359" s="152"/>
      <c r="L359" s="33"/>
      <c r="M359" s="153"/>
      <c r="T359" s="57"/>
      <c r="AT359" s="17" t="s">
        <v>180</v>
      </c>
      <c r="AU359" s="17" t="s">
        <v>98</v>
      </c>
    </row>
    <row r="360" spans="2:65" s="12" customFormat="1">
      <c r="B360" s="154"/>
      <c r="D360" s="150" t="s">
        <v>182</v>
      </c>
      <c r="E360" s="155" t="s">
        <v>1</v>
      </c>
      <c r="F360" s="156" t="s">
        <v>2480</v>
      </c>
      <c r="H360" s="157">
        <v>617.12800000000004</v>
      </c>
      <c r="I360" s="158"/>
      <c r="L360" s="154"/>
      <c r="M360" s="159"/>
      <c r="T360" s="160"/>
      <c r="AT360" s="155" t="s">
        <v>182</v>
      </c>
      <c r="AU360" s="155" t="s">
        <v>98</v>
      </c>
      <c r="AV360" s="12" t="s">
        <v>98</v>
      </c>
      <c r="AW360" s="12" t="s">
        <v>40</v>
      </c>
      <c r="AX360" s="12" t="s">
        <v>85</v>
      </c>
      <c r="AY360" s="155" t="s">
        <v>171</v>
      </c>
    </row>
    <row r="361" spans="2:65" s="13" customFormat="1">
      <c r="B361" s="172"/>
      <c r="D361" s="150" t="s">
        <v>182</v>
      </c>
      <c r="E361" s="173" t="s">
        <v>1</v>
      </c>
      <c r="F361" s="174" t="s">
        <v>546</v>
      </c>
      <c r="H361" s="175">
        <v>617.12800000000004</v>
      </c>
      <c r="I361" s="176"/>
      <c r="L361" s="172"/>
      <c r="M361" s="177"/>
      <c r="T361" s="178"/>
      <c r="AT361" s="173" t="s">
        <v>182</v>
      </c>
      <c r="AU361" s="173" t="s">
        <v>98</v>
      </c>
      <c r="AV361" s="13" t="s">
        <v>178</v>
      </c>
      <c r="AW361" s="13" t="s">
        <v>40</v>
      </c>
      <c r="AX361" s="13" t="s">
        <v>92</v>
      </c>
      <c r="AY361" s="173" t="s">
        <v>171</v>
      </c>
    </row>
    <row r="362" spans="2:65" s="1" customFormat="1" ht="16.5" customHeight="1">
      <c r="B362" s="33"/>
      <c r="C362" s="137" t="s">
        <v>345</v>
      </c>
      <c r="D362" s="137" t="s">
        <v>173</v>
      </c>
      <c r="E362" s="138" t="s">
        <v>1236</v>
      </c>
      <c r="F362" s="139" t="s">
        <v>1237</v>
      </c>
      <c r="G362" s="140" t="s">
        <v>215</v>
      </c>
      <c r="H362" s="141">
        <v>308.56400000000002</v>
      </c>
      <c r="I362" s="142"/>
      <c r="J362" s="143">
        <f>ROUND(I362*H362,2)</f>
        <v>0</v>
      </c>
      <c r="K362" s="139" t="s">
        <v>177</v>
      </c>
      <c r="L362" s="33"/>
      <c r="M362" s="144" t="s">
        <v>1</v>
      </c>
      <c r="N362" s="145" t="s">
        <v>50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AR362" s="148" t="s">
        <v>178</v>
      </c>
      <c r="AT362" s="148" t="s">
        <v>173</v>
      </c>
      <c r="AU362" s="148" t="s">
        <v>98</v>
      </c>
      <c r="AY362" s="17" t="s">
        <v>171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7" t="s">
        <v>92</v>
      </c>
      <c r="BK362" s="149">
        <f>ROUND(I362*H362,2)</f>
        <v>0</v>
      </c>
      <c r="BL362" s="17" t="s">
        <v>178</v>
      </c>
      <c r="BM362" s="148" t="s">
        <v>2481</v>
      </c>
    </row>
    <row r="363" spans="2:65" s="1" customFormat="1" ht="19.2">
      <c r="B363" s="33"/>
      <c r="D363" s="150" t="s">
        <v>180</v>
      </c>
      <c r="F363" s="151" t="s">
        <v>1239</v>
      </c>
      <c r="I363" s="152"/>
      <c r="L363" s="33"/>
      <c r="M363" s="153"/>
      <c r="T363" s="57"/>
      <c r="AT363" s="17" t="s">
        <v>180</v>
      </c>
      <c r="AU363" s="17" t="s">
        <v>98</v>
      </c>
    </row>
    <row r="364" spans="2:65" s="12" customFormat="1">
      <c r="B364" s="154"/>
      <c r="D364" s="150" t="s">
        <v>182</v>
      </c>
      <c r="E364" s="155" t="s">
        <v>1</v>
      </c>
      <c r="F364" s="156" t="s">
        <v>2482</v>
      </c>
      <c r="H364" s="157">
        <v>308.56400000000002</v>
      </c>
      <c r="I364" s="158"/>
      <c r="L364" s="154"/>
      <c r="M364" s="159"/>
      <c r="T364" s="160"/>
      <c r="AT364" s="155" t="s">
        <v>182</v>
      </c>
      <c r="AU364" s="155" t="s">
        <v>98</v>
      </c>
      <c r="AV364" s="12" t="s">
        <v>98</v>
      </c>
      <c r="AW364" s="12" t="s">
        <v>40</v>
      </c>
      <c r="AX364" s="12" t="s">
        <v>85</v>
      </c>
      <c r="AY364" s="155" t="s">
        <v>171</v>
      </c>
    </row>
    <row r="365" spans="2:65" s="13" customFormat="1">
      <c r="B365" s="172"/>
      <c r="D365" s="150" t="s">
        <v>182</v>
      </c>
      <c r="E365" s="173" t="s">
        <v>1</v>
      </c>
      <c r="F365" s="174" t="s">
        <v>546</v>
      </c>
      <c r="H365" s="175">
        <v>308.56400000000002</v>
      </c>
      <c r="I365" s="176"/>
      <c r="L365" s="172"/>
      <c r="M365" s="177"/>
      <c r="T365" s="178"/>
      <c r="AT365" s="173" t="s">
        <v>182</v>
      </c>
      <c r="AU365" s="173" t="s">
        <v>98</v>
      </c>
      <c r="AV365" s="13" t="s">
        <v>178</v>
      </c>
      <c r="AW365" s="13" t="s">
        <v>40</v>
      </c>
      <c r="AX365" s="13" t="s">
        <v>92</v>
      </c>
      <c r="AY365" s="173" t="s">
        <v>171</v>
      </c>
    </row>
    <row r="366" spans="2:65" s="1" customFormat="1" ht="24.15" customHeight="1">
      <c r="B366" s="33"/>
      <c r="C366" s="137" t="s">
        <v>350</v>
      </c>
      <c r="D366" s="137" t="s">
        <v>173</v>
      </c>
      <c r="E366" s="138" t="s">
        <v>1241</v>
      </c>
      <c r="F366" s="139" t="s">
        <v>1242</v>
      </c>
      <c r="G366" s="140" t="s">
        <v>215</v>
      </c>
      <c r="H366" s="141">
        <v>384.02300000000002</v>
      </c>
      <c r="I366" s="142"/>
      <c r="J366" s="143">
        <f>ROUND(I366*H366,2)</f>
        <v>0</v>
      </c>
      <c r="K366" s="139" t="s">
        <v>177</v>
      </c>
      <c r="L366" s="33"/>
      <c r="M366" s="144" t="s">
        <v>1</v>
      </c>
      <c r="N366" s="145" t="s">
        <v>50</v>
      </c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AR366" s="148" t="s">
        <v>178</v>
      </c>
      <c r="AT366" s="148" t="s">
        <v>173</v>
      </c>
      <c r="AU366" s="148" t="s">
        <v>98</v>
      </c>
      <c r="AY366" s="17" t="s">
        <v>171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92</v>
      </c>
      <c r="BK366" s="149">
        <f>ROUND(I366*H366,2)</f>
        <v>0</v>
      </c>
      <c r="BL366" s="17" t="s">
        <v>178</v>
      </c>
      <c r="BM366" s="148" t="s">
        <v>2483</v>
      </c>
    </row>
    <row r="367" spans="2:65" s="1" customFormat="1" ht="28.8">
      <c r="B367" s="33"/>
      <c r="D367" s="150" t="s">
        <v>180</v>
      </c>
      <c r="F367" s="151" t="s">
        <v>1244</v>
      </c>
      <c r="I367" s="152"/>
      <c r="L367" s="33"/>
      <c r="M367" s="153"/>
      <c r="T367" s="57"/>
      <c r="AT367" s="17" t="s">
        <v>180</v>
      </c>
      <c r="AU367" s="17" t="s">
        <v>98</v>
      </c>
    </row>
    <row r="368" spans="2:65" s="12" customFormat="1">
      <c r="B368" s="154"/>
      <c r="D368" s="150" t="s">
        <v>182</v>
      </c>
      <c r="E368" s="155" t="s">
        <v>1</v>
      </c>
      <c r="F368" s="156" t="s">
        <v>2484</v>
      </c>
      <c r="H368" s="157">
        <v>579.6</v>
      </c>
      <c r="I368" s="158"/>
      <c r="L368" s="154"/>
      <c r="M368" s="159"/>
      <c r="T368" s="160"/>
      <c r="AT368" s="155" t="s">
        <v>182</v>
      </c>
      <c r="AU368" s="155" t="s">
        <v>98</v>
      </c>
      <c r="AV368" s="12" t="s">
        <v>98</v>
      </c>
      <c r="AW368" s="12" t="s">
        <v>40</v>
      </c>
      <c r="AX368" s="12" t="s">
        <v>85</v>
      </c>
      <c r="AY368" s="155" t="s">
        <v>171</v>
      </c>
    </row>
    <row r="369" spans="2:65" s="12" customFormat="1">
      <c r="B369" s="154"/>
      <c r="D369" s="150" t="s">
        <v>182</v>
      </c>
      <c r="E369" s="155" t="s">
        <v>1</v>
      </c>
      <c r="F369" s="156" t="s">
        <v>2485</v>
      </c>
      <c r="H369" s="157">
        <v>-127.572</v>
      </c>
      <c r="I369" s="158"/>
      <c r="L369" s="154"/>
      <c r="M369" s="159"/>
      <c r="T369" s="160"/>
      <c r="AT369" s="155" t="s">
        <v>182</v>
      </c>
      <c r="AU369" s="155" t="s">
        <v>98</v>
      </c>
      <c r="AV369" s="12" t="s">
        <v>98</v>
      </c>
      <c r="AW369" s="12" t="s">
        <v>40</v>
      </c>
      <c r="AX369" s="12" t="s">
        <v>85</v>
      </c>
      <c r="AY369" s="155" t="s">
        <v>171</v>
      </c>
    </row>
    <row r="370" spans="2:65" s="12" customFormat="1">
      <c r="B370" s="154"/>
      <c r="D370" s="150" t="s">
        <v>182</v>
      </c>
      <c r="E370" s="155" t="s">
        <v>1</v>
      </c>
      <c r="F370" s="156" t="s">
        <v>2486</v>
      </c>
      <c r="H370" s="157">
        <v>-11.481999999999999</v>
      </c>
      <c r="I370" s="158"/>
      <c r="L370" s="154"/>
      <c r="M370" s="159"/>
      <c r="T370" s="160"/>
      <c r="AT370" s="155" t="s">
        <v>182</v>
      </c>
      <c r="AU370" s="155" t="s">
        <v>98</v>
      </c>
      <c r="AV370" s="12" t="s">
        <v>98</v>
      </c>
      <c r="AW370" s="12" t="s">
        <v>40</v>
      </c>
      <c r="AX370" s="12" t="s">
        <v>85</v>
      </c>
      <c r="AY370" s="155" t="s">
        <v>171</v>
      </c>
    </row>
    <row r="371" spans="2:65" s="12" customFormat="1">
      <c r="B371" s="154"/>
      <c r="D371" s="150" t="s">
        <v>182</v>
      </c>
      <c r="E371" s="155" t="s">
        <v>1</v>
      </c>
      <c r="F371" s="156" t="s">
        <v>2487</v>
      </c>
      <c r="H371" s="157">
        <v>-14.292</v>
      </c>
      <c r="I371" s="158"/>
      <c r="L371" s="154"/>
      <c r="M371" s="159"/>
      <c r="T371" s="160"/>
      <c r="AT371" s="155" t="s">
        <v>182</v>
      </c>
      <c r="AU371" s="155" t="s">
        <v>98</v>
      </c>
      <c r="AV371" s="12" t="s">
        <v>98</v>
      </c>
      <c r="AW371" s="12" t="s">
        <v>40</v>
      </c>
      <c r="AX371" s="12" t="s">
        <v>85</v>
      </c>
      <c r="AY371" s="155" t="s">
        <v>171</v>
      </c>
    </row>
    <row r="372" spans="2:65" s="12" customFormat="1">
      <c r="B372" s="154"/>
      <c r="D372" s="150" t="s">
        <v>182</v>
      </c>
      <c r="E372" s="155" t="s">
        <v>1</v>
      </c>
      <c r="F372" s="156" t="s">
        <v>2488</v>
      </c>
      <c r="H372" s="157">
        <v>-2</v>
      </c>
      <c r="I372" s="158"/>
      <c r="L372" s="154"/>
      <c r="M372" s="159"/>
      <c r="T372" s="160"/>
      <c r="AT372" s="155" t="s">
        <v>182</v>
      </c>
      <c r="AU372" s="155" t="s">
        <v>98</v>
      </c>
      <c r="AV372" s="12" t="s">
        <v>98</v>
      </c>
      <c r="AW372" s="12" t="s">
        <v>40</v>
      </c>
      <c r="AX372" s="12" t="s">
        <v>85</v>
      </c>
      <c r="AY372" s="155" t="s">
        <v>171</v>
      </c>
    </row>
    <row r="373" spans="2:65" s="12" customFormat="1">
      <c r="B373" s="154"/>
      <c r="D373" s="150" t="s">
        <v>182</v>
      </c>
      <c r="E373" s="155" t="s">
        <v>1</v>
      </c>
      <c r="F373" s="156" t="s">
        <v>2489</v>
      </c>
      <c r="H373" s="157">
        <v>-1.524</v>
      </c>
      <c r="I373" s="158"/>
      <c r="L373" s="154"/>
      <c r="M373" s="159"/>
      <c r="T373" s="160"/>
      <c r="AT373" s="155" t="s">
        <v>182</v>
      </c>
      <c r="AU373" s="155" t="s">
        <v>98</v>
      </c>
      <c r="AV373" s="12" t="s">
        <v>98</v>
      </c>
      <c r="AW373" s="12" t="s">
        <v>40</v>
      </c>
      <c r="AX373" s="12" t="s">
        <v>85</v>
      </c>
      <c r="AY373" s="155" t="s">
        <v>171</v>
      </c>
    </row>
    <row r="374" spans="2:65" s="12" customFormat="1">
      <c r="B374" s="154"/>
      <c r="D374" s="150" t="s">
        <v>182</v>
      </c>
      <c r="E374" s="155" t="s">
        <v>1</v>
      </c>
      <c r="F374" s="156" t="s">
        <v>2490</v>
      </c>
      <c r="H374" s="157">
        <v>-10.746</v>
      </c>
      <c r="I374" s="158"/>
      <c r="L374" s="154"/>
      <c r="M374" s="159"/>
      <c r="T374" s="160"/>
      <c r="AT374" s="155" t="s">
        <v>182</v>
      </c>
      <c r="AU374" s="155" t="s">
        <v>98</v>
      </c>
      <c r="AV374" s="12" t="s">
        <v>98</v>
      </c>
      <c r="AW374" s="12" t="s">
        <v>40</v>
      </c>
      <c r="AX374" s="12" t="s">
        <v>85</v>
      </c>
      <c r="AY374" s="155" t="s">
        <v>171</v>
      </c>
    </row>
    <row r="375" spans="2:65" s="12" customFormat="1">
      <c r="B375" s="154"/>
      <c r="D375" s="150" t="s">
        <v>182</v>
      </c>
      <c r="E375" s="155" t="s">
        <v>1</v>
      </c>
      <c r="F375" s="156" t="s">
        <v>2491</v>
      </c>
      <c r="H375" s="157">
        <v>-2.2469999999999999</v>
      </c>
      <c r="I375" s="158"/>
      <c r="L375" s="154"/>
      <c r="M375" s="159"/>
      <c r="T375" s="160"/>
      <c r="AT375" s="155" t="s">
        <v>182</v>
      </c>
      <c r="AU375" s="155" t="s">
        <v>98</v>
      </c>
      <c r="AV375" s="12" t="s">
        <v>98</v>
      </c>
      <c r="AW375" s="12" t="s">
        <v>40</v>
      </c>
      <c r="AX375" s="12" t="s">
        <v>85</v>
      </c>
      <c r="AY375" s="155" t="s">
        <v>171</v>
      </c>
    </row>
    <row r="376" spans="2:65" s="12" customFormat="1">
      <c r="B376" s="154"/>
      <c r="D376" s="150" t="s">
        <v>182</v>
      </c>
      <c r="E376" s="155" t="s">
        <v>1</v>
      </c>
      <c r="F376" s="156" t="s">
        <v>2492</v>
      </c>
      <c r="H376" s="157">
        <v>-23.751999999999999</v>
      </c>
      <c r="I376" s="158"/>
      <c r="L376" s="154"/>
      <c r="M376" s="159"/>
      <c r="T376" s="160"/>
      <c r="AT376" s="155" t="s">
        <v>182</v>
      </c>
      <c r="AU376" s="155" t="s">
        <v>98</v>
      </c>
      <c r="AV376" s="12" t="s">
        <v>98</v>
      </c>
      <c r="AW376" s="12" t="s">
        <v>40</v>
      </c>
      <c r="AX376" s="12" t="s">
        <v>85</v>
      </c>
      <c r="AY376" s="155" t="s">
        <v>171</v>
      </c>
    </row>
    <row r="377" spans="2:65" s="12" customFormat="1">
      <c r="B377" s="154"/>
      <c r="D377" s="150" t="s">
        <v>182</v>
      </c>
      <c r="E377" s="155" t="s">
        <v>1</v>
      </c>
      <c r="F377" s="156" t="s">
        <v>2493</v>
      </c>
      <c r="H377" s="157">
        <v>-1.962</v>
      </c>
      <c r="I377" s="158"/>
      <c r="L377" s="154"/>
      <c r="M377" s="159"/>
      <c r="T377" s="160"/>
      <c r="AT377" s="155" t="s">
        <v>182</v>
      </c>
      <c r="AU377" s="155" t="s">
        <v>98</v>
      </c>
      <c r="AV377" s="12" t="s">
        <v>98</v>
      </c>
      <c r="AW377" s="12" t="s">
        <v>40</v>
      </c>
      <c r="AX377" s="12" t="s">
        <v>85</v>
      </c>
      <c r="AY377" s="155" t="s">
        <v>171</v>
      </c>
    </row>
    <row r="378" spans="2:65" s="13" customFormat="1">
      <c r="B378" s="172"/>
      <c r="D378" s="150" t="s">
        <v>182</v>
      </c>
      <c r="E378" s="173" t="s">
        <v>1</v>
      </c>
      <c r="F378" s="174" t="s">
        <v>546</v>
      </c>
      <c r="H378" s="175">
        <v>384.02300000000008</v>
      </c>
      <c r="I378" s="176"/>
      <c r="L378" s="172"/>
      <c r="M378" s="177"/>
      <c r="T378" s="178"/>
      <c r="AT378" s="173" t="s">
        <v>182</v>
      </c>
      <c r="AU378" s="173" t="s">
        <v>98</v>
      </c>
      <c r="AV378" s="13" t="s">
        <v>178</v>
      </c>
      <c r="AW378" s="13" t="s">
        <v>40</v>
      </c>
      <c r="AX378" s="13" t="s">
        <v>92</v>
      </c>
      <c r="AY378" s="173" t="s">
        <v>171</v>
      </c>
    </row>
    <row r="379" spans="2:65" s="1" customFormat="1" ht="16.5" customHeight="1">
      <c r="B379" s="33"/>
      <c r="C379" s="162" t="s">
        <v>356</v>
      </c>
      <c r="D379" s="162" t="s">
        <v>250</v>
      </c>
      <c r="E379" s="163" t="s">
        <v>1258</v>
      </c>
      <c r="F379" s="164" t="s">
        <v>1259</v>
      </c>
      <c r="G379" s="165" t="s">
        <v>253</v>
      </c>
      <c r="H379" s="166">
        <v>757.29300000000001</v>
      </c>
      <c r="I379" s="167"/>
      <c r="J379" s="168">
        <f>ROUND(I379*H379,2)</f>
        <v>0</v>
      </c>
      <c r="K379" s="164" t="s">
        <v>177</v>
      </c>
      <c r="L379" s="169"/>
      <c r="M379" s="170" t="s">
        <v>1</v>
      </c>
      <c r="N379" s="171" t="s">
        <v>50</v>
      </c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AR379" s="148" t="s">
        <v>219</v>
      </c>
      <c r="AT379" s="148" t="s">
        <v>250</v>
      </c>
      <c r="AU379" s="148" t="s">
        <v>98</v>
      </c>
      <c r="AY379" s="17" t="s">
        <v>171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92</v>
      </c>
      <c r="BK379" s="149">
        <f>ROUND(I379*H379,2)</f>
        <v>0</v>
      </c>
      <c r="BL379" s="17" t="s">
        <v>178</v>
      </c>
      <c r="BM379" s="148" t="s">
        <v>2494</v>
      </c>
    </row>
    <row r="380" spans="2:65" s="1" customFormat="1">
      <c r="B380" s="33"/>
      <c r="D380" s="150" t="s">
        <v>180</v>
      </c>
      <c r="F380" s="151" t="s">
        <v>1261</v>
      </c>
      <c r="I380" s="152"/>
      <c r="L380" s="33"/>
      <c r="M380" s="153"/>
      <c r="T380" s="57"/>
      <c r="AT380" s="17" t="s">
        <v>180</v>
      </c>
      <c r="AU380" s="17" t="s">
        <v>98</v>
      </c>
    </row>
    <row r="381" spans="2:65" s="12" customFormat="1">
      <c r="B381" s="154"/>
      <c r="D381" s="150" t="s">
        <v>182</v>
      </c>
      <c r="E381" s="155" t="s">
        <v>1</v>
      </c>
      <c r="F381" s="156" t="s">
        <v>2495</v>
      </c>
      <c r="H381" s="157">
        <v>757.29300000000001</v>
      </c>
      <c r="I381" s="158"/>
      <c r="L381" s="154"/>
      <c r="M381" s="159"/>
      <c r="T381" s="160"/>
      <c r="AT381" s="155" t="s">
        <v>182</v>
      </c>
      <c r="AU381" s="155" t="s">
        <v>98</v>
      </c>
      <c r="AV381" s="12" t="s">
        <v>98</v>
      </c>
      <c r="AW381" s="12" t="s">
        <v>40</v>
      </c>
      <c r="AX381" s="12" t="s">
        <v>85</v>
      </c>
      <c r="AY381" s="155" t="s">
        <v>171</v>
      </c>
    </row>
    <row r="382" spans="2:65" s="13" customFormat="1">
      <c r="B382" s="172"/>
      <c r="D382" s="150" t="s">
        <v>182</v>
      </c>
      <c r="E382" s="173" t="s">
        <v>1</v>
      </c>
      <c r="F382" s="174" t="s">
        <v>546</v>
      </c>
      <c r="H382" s="175">
        <v>757.29300000000001</v>
      </c>
      <c r="I382" s="176"/>
      <c r="L382" s="172"/>
      <c r="M382" s="177"/>
      <c r="T382" s="178"/>
      <c r="AT382" s="173" t="s">
        <v>182</v>
      </c>
      <c r="AU382" s="173" t="s">
        <v>98</v>
      </c>
      <c r="AV382" s="13" t="s">
        <v>178</v>
      </c>
      <c r="AW382" s="13" t="s">
        <v>40</v>
      </c>
      <c r="AX382" s="13" t="s">
        <v>92</v>
      </c>
      <c r="AY382" s="173" t="s">
        <v>171</v>
      </c>
    </row>
    <row r="383" spans="2:65" s="1" customFormat="1" ht="24.15" customHeight="1">
      <c r="B383" s="33"/>
      <c r="C383" s="137" t="s">
        <v>361</v>
      </c>
      <c r="D383" s="137" t="s">
        <v>173</v>
      </c>
      <c r="E383" s="138" t="s">
        <v>1263</v>
      </c>
      <c r="F383" s="139" t="s">
        <v>1264</v>
      </c>
      <c r="G383" s="140" t="s">
        <v>215</v>
      </c>
      <c r="H383" s="141">
        <v>127.572</v>
      </c>
      <c r="I383" s="142"/>
      <c r="J383" s="143">
        <f>ROUND(I383*H383,2)</f>
        <v>0</v>
      </c>
      <c r="K383" s="139" t="s">
        <v>177</v>
      </c>
      <c r="L383" s="33"/>
      <c r="M383" s="144" t="s">
        <v>1</v>
      </c>
      <c r="N383" s="145" t="s">
        <v>50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178</v>
      </c>
      <c r="AT383" s="148" t="s">
        <v>173</v>
      </c>
      <c r="AU383" s="148" t="s">
        <v>98</v>
      </c>
      <c r="AY383" s="17" t="s">
        <v>171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92</v>
      </c>
      <c r="BK383" s="149">
        <f>ROUND(I383*H383,2)</f>
        <v>0</v>
      </c>
      <c r="BL383" s="17" t="s">
        <v>178</v>
      </c>
      <c r="BM383" s="148" t="s">
        <v>2496</v>
      </c>
    </row>
    <row r="384" spans="2:65" s="1" customFormat="1" ht="48">
      <c r="B384" s="33"/>
      <c r="D384" s="150" t="s">
        <v>180</v>
      </c>
      <c r="F384" s="151" t="s">
        <v>1266</v>
      </c>
      <c r="I384" s="152"/>
      <c r="L384" s="33"/>
      <c r="M384" s="153"/>
      <c r="T384" s="57"/>
      <c r="AT384" s="17" t="s">
        <v>180</v>
      </c>
      <c r="AU384" s="17" t="s">
        <v>98</v>
      </c>
    </row>
    <row r="385" spans="2:65" s="14" customFormat="1">
      <c r="B385" s="182"/>
      <c r="D385" s="150" t="s">
        <v>182</v>
      </c>
      <c r="E385" s="183" t="s">
        <v>1</v>
      </c>
      <c r="F385" s="184" t="s">
        <v>2324</v>
      </c>
      <c r="H385" s="183" t="s">
        <v>1</v>
      </c>
      <c r="I385" s="185"/>
      <c r="L385" s="182"/>
      <c r="M385" s="186"/>
      <c r="T385" s="187"/>
      <c r="AT385" s="183" t="s">
        <v>182</v>
      </c>
      <c r="AU385" s="183" t="s">
        <v>98</v>
      </c>
      <c r="AV385" s="14" t="s">
        <v>92</v>
      </c>
      <c r="AW385" s="14" t="s">
        <v>40</v>
      </c>
      <c r="AX385" s="14" t="s">
        <v>85</v>
      </c>
      <c r="AY385" s="183" t="s">
        <v>171</v>
      </c>
    </row>
    <row r="386" spans="2:65" s="12" customFormat="1" ht="20.399999999999999">
      <c r="B386" s="154"/>
      <c r="D386" s="150" t="s">
        <v>182</v>
      </c>
      <c r="E386" s="155" t="s">
        <v>1</v>
      </c>
      <c r="F386" s="156" t="s">
        <v>2497</v>
      </c>
      <c r="H386" s="157">
        <v>95.548000000000002</v>
      </c>
      <c r="I386" s="158"/>
      <c r="L386" s="154"/>
      <c r="M386" s="159"/>
      <c r="T386" s="160"/>
      <c r="AT386" s="155" t="s">
        <v>182</v>
      </c>
      <c r="AU386" s="155" t="s">
        <v>98</v>
      </c>
      <c r="AV386" s="12" t="s">
        <v>98</v>
      </c>
      <c r="AW386" s="12" t="s">
        <v>40</v>
      </c>
      <c r="AX386" s="12" t="s">
        <v>85</v>
      </c>
      <c r="AY386" s="155" t="s">
        <v>171</v>
      </c>
    </row>
    <row r="387" spans="2:65" s="15" customFormat="1">
      <c r="B387" s="188"/>
      <c r="D387" s="150" t="s">
        <v>182</v>
      </c>
      <c r="E387" s="189" t="s">
        <v>1</v>
      </c>
      <c r="F387" s="190" t="s">
        <v>808</v>
      </c>
      <c r="H387" s="191">
        <v>95.548000000000002</v>
      </c>
      <c r="I387" s="192"/>
      <c r="L387" s="188"/>
      <c r="M387" s="193"/>
      <c r="T387" s="194"/>
      <c r="AT387" s="189" t="s">
        <v>182</v>
      </c>
      <c r="AU387" s="189" t="s">
        <v>98</v>
      </c>
      <c r="AV387" s="15" t="s">
        <v>190</v>
      </c>
      <c r="AW387" s="15" t="s">
        <v>40</v>
      </c>
      <c r="AX387" s="15" t="s">
        <v>85</v>
      </c>
      <c r="AY387" s="189" t="s">
        <v>171</v>
      </c>
    </row>
    <row r="388" spans="2:65" s="12" customFormat="1" ht="20.399999999999999">
      <c r="B388" s="154"/>
      <c r="D388" s="150" t="s">
        <v>182</v>
      </c>
      <c r="E388" s="155" t="s">
        <v>1</v>
      </c>
      <c r="F388" s="156" t="s">
        <v>2498</v>
      </c>
      <c r="H388" s="157">
        <v>32.024000000000001</v>
      </c>
      <c r="I388" s="158"/>
      <c r="L388" s="154"/>
      <c r="M388" s="159"/>
      <c r="T388" s="160"/>
      <c r="AT388" s="155" t="s">
        <v>182</v>
      </c>
      <c r="AU388" s="155" t="s">
        <v>98</v>
      </c>
      <c r="AV388" s="12" t="s">
        <v>98</v>
      </c>
      <c r="AW388" s="12" t="s">
        <v>40</v>
      </c>
      <c r="AX388" s="12" t="s">
        <v>85</v>
      </c>
      <c r="AY388" s="155" t="s">
        <v>171</v>
      </c>
    </row>
    <row r="389" spans="2:65" s="15" customFormat="1">
      <c r="B389" s="188"/>
      <c r="D389" s="150" t="s">
        <v>182</v>
      </c>
      <c r="E389" s="189" t="s">
        <v>1</v>
      </c>
      <c r="F389" s="190" t="s">
        <v>808</v>
      </c>
      <c r="H389" s="191">
        <v>32.024000000000001</v>
      </c>
      <c r="I389" s="192"/>
      <c r="L389" s="188"/>
      <c r="M389" s="193"/>
      <c r="T389" s="194"/>
      <c r="AT389" s="189" t="s">
        <v>182</v>
      </c>
      <c r="AU389" s="189" t="s">
        <v>98</v>
      </c>
      <c r="AV389" s="15" t="s">
        <v>190</v>
      </c>
      <c r="AW389" s="15" t="s">
        <v>40</v>
      </c>
      <c r="AX389" s="15" t="s">
        <v>85</v>
      </c>
      <c r="AY389" s="189" t="s">
        <v>171</v>
      </c>
    </row>
    <row r="390" spans="2:65" s="13" customFormat="1">
      <c r="B390" s="172"/>
      <c r="D390" s="150" t="s">
        <v>182</v>
      </c>
      <c r="E390" s="173" t="s">
        <v>1</v>
      </c>
      <c r="F390" s="174" t="s">
        <v>546</v>
      </c>
      <c r="H390" s="175">
        <v>127.572</v>
      </c>
      <c r="I390" s="176"/>
      <c r="L390" s="172"/>
      <c r="M390" s="177"/>
      <c r="T390" s="178"/>
      <c r="AT390" s="173" t="s">
        <v>182</v>
      </c>
      <c r="AU390" s="173" t="s">
        <v>98</v>
      </c>
      <c r="AV390" s="13" t="s">
        <v>178</v>
      </c>
      <c r="AW390" s="13" t="s">
        <v>40</v>
      </c>
      <c r="AX390" s="13" t="s">
        <v>92</v>
      </c>
      <c r="AY390" s="173" t="s">
        <v>171</v>
      </c>
    </row>
    <row r="391" spans="2:65" s="1" customFormat="1" ht="16.5" customHeight="1">
      <c r="B391" s="33"/>
      <c r="C391" s="162" t="s">
        <v>366</v>
      </c>
      <c r="D391" s="162" t="s">
        <v>250</v>
      </c>
      <c r="E391" s="163" t="s">
        <v>1273</v>
      </c>
      <c r="F391" s="164" t="s">
        <v>1274</v>
      </c>
      <c r="G391" s="165" t="s">
        <v>253</v>
      </c>
      <c r="H391" s="166">
        <v>244.3</v>
      </c>
      <c r="I391" s="167"/>
      <c r="J391" s="168">
        <f>ROUND(I391*H391,2)</f>
        <v>0</v>
      </c>
      <c r="K391" s="164" t="s">
        <v>177</v>
      </c>
      <c r="L391" s="169"/>
      <c r="M391" s="170" t="s">
        <v>1</v>
      </c>
      <c r="N391" s="171" t="s">
        <v>50</v>
      </c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AR391" s="148" t="s">
        <v>219</v>
      </c>
      <c r="AT391" s="148" t="s">
        <v>250</v>
      </c>
      <c r="AU391" s="148" t="s">
        <v>98</v>
      </c>
      <c r="AY391" s="17" t="s">
        <v>171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92</v>
      </c>
      <c r="BK391" s="149">
        <f>ROUND(I391*H391,2)</f>
        <v>0</v>
      </c>
      <c r="BL391" s="17" t="s">
        <v>178</v>
      </c>
      <c r="BM391" s="148" t="s">
        <v>2499</v>
      </c>
    </row>
    <row r="392" spans="2:65" s="1" customFormat="1">
      <c r="B392" s="33"/>
      <c r="D392" s="150" t="s">
        <v>180</v>
      </c>
      <c r="F392" s="151" t="s">
        <v>1276</v>
      </c>
      <c r="I392" s="152"/>
      <c r="L392" s="33"/>
      <c r="M392" s="153"/>
      <c r="T392" s="57"/>
      <c r="AT392" s="17" t="s">
        <v>180</v>
      </c>
      <c r="AU392" s="17" t="s">
        <v>98</v>
      </c>
    </row>
    <row r="393" spans="2:65" s="12" customFormat="1">
      <c r="B393" s="154"/>
      <c r="D393" s="150" t="s">
        <v>182</v>
      </c>
      <c r="E393" s="155" t="s">
        <v>1</v>
      </c>
      <c r="F393" s="156" t="s">
        <v>2500</v>
      </c>
      <c r="H393" s="157">
        <v>244.3</v>
      </c>
      <c r="I393" s="158"/>
      <c r="L393" s="154"/>
      <c r="M393" s="159"/>
      <c r="T393" s="160"/>
      <c r="AT393" s="155" t="s">
        <v>182</v>
      </c>
      <c r="AU393" s="155" t="s">
        <v>98</v>
      </c>
      <c r="AV393" s="12" t="s">
        <v>98</v>
      </c>
      <c r="AW393" s="12" t="s">
        <v>40</v>
      </c>
      <c r="AX393" s="12" t="s">
        <v>85</v>
      </c>
      <c r="AY393" s="155" t="s">
        <v>171</v>
      </c>
    </row>
    <row r="394" spans="2:65" s="13" customFormat="1">
      <c r="B394" s="172"/>
      <c r="D394" s="150" t="s">
        <v>182</v>
      </c>
      <c r="E394" s="173" t="s">
        <v>1</v>
      </c>
      <c r="F394" s="174" t="s">
        <v>546</v>
      </c>
      <c r="H394" s="175">
        <v>244.3</v>
      </c>
      <c r="I394" s="176"/>
      <c r="L394" s="172"/>
      <c r="M394" s="177"/>
      <c r="T394" s="178"/>
      <c r="AT394" s="173" t="s">
        <v>182</v>
      </c>
      <c r="AU394" s="173" t="s">
        <v>98</v>
      </c>
      <c r="AV394" s="13" t="s">
        <v>178</v>
      </c>
      <c r="AW394" s="13" t="s">
        <v>40</v>
      </c>
      <c r="AX394" s="13" t="s">
        <v>92</v>
      </c>
      <c r="AY394" s="173" t="s">
        <v>171</v>
      </c>
    </row>
    <row r="395" spans="2:65" s="1" customFormat="1" ht="24.15" customHeight="1">
      <c r="B395" s="33"/>
      <c r="C395" s="137" t="s">
        <v>372</v>
      </c>
      <c r="D395" s="137" t="s">
        <v>173</v>
      </c>
      <c r="E395" s="138" t="s">
        <v>274</v>
      </c>
      <c r="F395" s="139" t="s">
        <v>275</v>
      </c>
      <c r="G395" s="140" t="s">
        <v>176</v>
      </c>
      <c r="H395" s="141">
        <v>100</v>
      </c>
      <c r="I395" s="142"/>
      <c r="J395" s="143">
        <f>ROUND(I395*H395,2)</f>
        <v>0</v>
      </c>
      <c r="K395" s="139" t="s">
        <v>177</v>
      </c>
      <c r="L395" s="33"/>
      <c r="M395" s="144" t="s">
        <v>1</v>
      </c>
      <c r="N395" s="145" t="s">
        <v>50</v>
      </c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AR395" s="148" t="s">
        <v>178</v>
      </c>
      <c r="AT395" s="148" t="s">
        <v>173</v>
      </c>
      <c r="AU395" s="148" t="s">
        <v>98</v>
      </c>
      <c r="AY395" s="17" t="s">
        <v>171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92</v>
      </c>
      <c r="BK395" s="149">
        <f>ROUND(I395*H395,2)</f>
        <v>0</v>
      </c>
      <c r="BL395" s="17" t="s">
        <v>178</v>
      </c>
      <c r="BM395" s="148" t="s">
        <v>2501</v>
      </c>
    </row>
    <row r="396" spans="2:65" s="1" customFormat="1" ht="28.8">
      <c r="B396" s="33"/>
      <c r="D396" s="150" t="s">
        <v>180</v>
      </c>
      <c r="F396" s="151" t="s">
        <v>277</v>
      </c>
      <c r="I396" s="152"/>
      <c r="L396" s="33"/>
      <c r="M396" s="153"/>
      <c r="T396" s="57"/>
      <c r="AT396" s="17" t="s">
        <v>180</v>
      </c>
      <c r="AU396" s="17" t="s">
        <v>98</v>
      </c>
    </row>
    <row r="397" spans="2:65" s="14" customFormat="1">
      <c r="B397" s="182"/>
      <c r="D397" s="150" t="s">
        <v>182</v>
      </c>
      <c r="E397" s="183" t="s">
        <v>1</v>
      </c>
      <c r="F397" s="184" t="s">
        <v>2502</v>
      </c>
      <c r="H397" s="183" t="s">
        <v>1</v>
      </c>
      <c r="I397" s="185"/>
      <c r="L397" s="182"/>
      <c r="M397" s="186"/>
      <c r="T397" s="187"/>
      <c r="AT397" s="183" t="s">
        <v>182</v>
      </c>
      <c r="AU397" s="183" t="s">
        <v>98</v>
      </c>
      <c r="AV397" s="14" t="s">
        <v>92</v>
      </c>
      <c r="AW397" s="14" t="s">
        <v>40</v>
      </c>
      <c r="AX397" s="14" t="s">
        <v>85</v>
      </c>
      <c r="AY397" s="183" t="s">
        <v>171</v>
      </c>
    </row>
    <row r="398" spans="2:65" s="12" customFormat="1">
      <c r="B398" s="154"/>
      <c r="D398" s="150" t="s">
        <v>182</v>
      </c>
      <c r="E398" s="155" t="s">
        <v>1</v>
      </c>
      <c r="F398" s="156" t="s">
        <v>2381</v>
      </c>
      <c r="H398" s="157">
        <v>100</v>
      </c>
      <c r="I398" s="158"/>
      <c r="L398" s="154"/>
      <c r="M398" s="159"/>
      <c r="T398" s="160"/>
      <c r="AT398" s="155" t="s">
        <v>182</v>
      </c>
      <c r="AU398" s="155" t="s">
        <v>98</v>
      </c>
      <c r="AV398" s="12" t="s">
        <v>98</v>
      </c>
      <c r="AW398" s="12" t="s">
        <v>40</v>
      </c>
      <c r="AX398" s="12" t="s">
        <v>85</v>
      </c>
      <c r="AY398" s="155" t="s">
        <v>171</v>
      </c>
    </row>
    <row r="399" spans="2:65" s="13" customFormat="1">
      <c r="B399" s="172"/>
      <c r="D399" s="150" t="s">
        <v>182</v>
      </c>
      <c r="E399" s="173" t="s">
        <v>1</v>
      </c>
      <c r="F399" s="174" t="s">
        <v>546</v>
      </c>
      <c r="H399" s="175">
        <v>100</v>
      </c>
      <c r="I399" s="176"/>
      <c r="L399" s="172"/>
      <c r="M399" s="177"/>
      <c r="T399" s="178"/>
      <c r="AT399" s="173" t="s">
        <v>182</v>
      </c>
      <c r="AU399" s="173" t="s">
        <v>98</v>
      </c>
      <c r="AV399" s="13" t="s">
        <v>178</v>
      </c>
      <c r="AW399" s="13" t="s">
        <v>40</v>
      </c>
      <c r="AX399" s="13" t="s">
        <v>92</v>
      </c>
      <c r="AY399" s="173" t="s">
        <v>171</v>
      </c>
    </row>
    <row r="400" spans="2:65" s="1" customFormat="1" ht="24.15" customHeight="1">
      <c r="B400" s="33"/>
      <c r="C400" s="137" t="s">
        <v>379</v>
      </c>
      <c r="D400" s="137" t="s">
        <v>173</v>
      </c>
      <c r="E400" s="138" t="s">
        <v>2503</v>
      </c>
      <c r="F400" s="139" t="s">
        <v>2504</v>
      </c>
      <c r="G400" s="140" t="s">
        <v>176</v>
      </c>
      <c r="H400" s="141">
        <v>100</v>
      </c>
      <c r="I400" s="142"/>
      <c r="J400" s="143">
        <f>ROUND(I400*H400,2)</f>
        <v>0</v>
      </c>
      <c r="K400" s="139" t="s">
        <v>177</v>
      </c>
      <c r="L400" s="33"/>
      <c r="M400" s="144" t="s">
        <v>1</v>
      </c>
      <c r="N400" s="145" t="s">
        <v>50</v>
      </c>
      <c r="P400" s="146">
        <f>O400*H400</f>
        <v>0</v>
      </c>
      <c r="Q400" s="146">
        <v>0</v>
      </c>
      <c r="R400" s="146">
        <f>Q400*H400</f>
        <v>0</v>
      </c>
      <c r="S400" s="146">
        <v>0</v>
      </c>
      <c r="T400" s="147">
        <f>S400*H400</f>
        <v>0</v>
      </c>
      <c r="AR400" s="148" t="s">
        <v>178</v>
      </c>
      <c r="AT400" s="148" t="s">
        <v>173</v>
      </c>
      <c r="AU400" s="148" t="s">
        <v>98</v>
      </c>
      <c r="AY400" s="17" t="s">
        <v>171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7" t="s">
        <v>92</v>
      </c>
      <c r="BK400" s="149">
        <f>ROUND(I400*H400,2)</f>
        <v>0</v>
      </c>
      <c r="BL400" s="17" t="s">
        <v>178</v>
      </c>
      <c r="BM400" s="148" t="s">
        <v>2505</v>
      </c>
    </row>
    <row r="401" spans="2:65" s="1" customFormat="1" ht="28.8">
      <c r="B401" s="33"/>
      <c r="D401" s="150" t="s">
        <v>180</v>
      </c>
      <c r="F401" s="151" t="s">
        <v>2506</v>
      </c>
      <c r="I401" s="152"/>
      <c r="L401" s="33"/>
      <c r="M401" s="153"/>
      <c r="T401" s="57"/>
      <c r="AT401" s="17" t="s">
        <v>180</v>
      </c>
      <c r="AU401" s="17" t="s">
        <v>98</v>
      </c>
    </row>
    <row r="402" spans="2:65" s="14" customFormat="1">
      <c r="B402" s="182"/>
      <c r="D402" s="150" t="s">
        <v>182</v>
      </c>
      <c r="E402" s="183" t="s">
        <v>1</v>
      </c>
      <c r="F402" s="184" t="s">
        <v>2502</v>
      </c>
      <c r="H402" s="183" t="s">
        <v>1</v>
      </c>
      <c r="I402" s="185"/>
      <c r="L402" s="182"/>
      <c r="M402" s="186"/>
      <c r="T402" s="187"/>
      <c r="AT402" s="183" t="s">
        <v>182</v>
      </c>
      <c r="AU402" s="183" t="s">
        <v>98</v>
      </c>
      <c r="AV402" s="14" t="s">
        <v>92</v>
      </c>
      <c r="AW402" s="14" t="s">
        <v>40</v>
      </c>
      <c r="AX402" s="14" t="s">
        <v>85</v>
      </c>
      <c r="AY402" s="183" t="s">
        <v>171</v>
      </c>
    </row>
    <row r="403" spans="2:65" s="12" customFormat="1">
      <c r="B403" s="154"/>
      <c r="D403" s="150" t="s">
        <v>182</v>
      </c>
      <c r="E403" s="155" t="s">
        <v>1</v>
      </c>
      <c r="F403" s="156" t="s">
        <v>2381</v>
      </c>
      <c r="H403" s="157">
        <v>100</v>
      </c>
      <c r="I403" s="158"/>
      <c r="L403" s="154"/>
      <c r="M403" s="159"/>
      <c r="T403" s="160"/>
      <c r="AT403" s="155" t="s">
        <v>182</v>
      </c>
      <c r="AU403" s="155" t="s">
        <v>98</v>
      </c>
      <c r="AV403" s="12" t="s">
        <v>98</v>
      </c>
      <c r="AW403" s="12" t="s">
        <v>40</v>
      </c>
      <c r="AX403" s="12" t="s">
        <v>85</v>
      </c>
      <c r="AY403" s="155" t="s">
        <v>171</v>
      </c>
    </row>
    <row r="404" spans="2:65" s="13" customFormat="1">
      <c r="B404" s="172"/>
      <c r="D404" s="150" t="s">
        <v>182</v>
      </c>
      <c r="E404" s="173" t="s">
        <v>1</v>
      </c>
      <c r="F404" s="174" t="s">
        <v>546</v>
      </c>
      <c r="H404" s="175">
        <v>100</v>
      </c>
      <c r="I404" s="176"/>
      <c r="L404" s="172"/>
      <c r="M404" s="177"/>
      <c r="T404" s="178"/>
      <c r="AT404" s="173" t="s">
        <v>182</v>
      </c>
      <c r="AU404" s="173" t="s">
        <v>98</v>
      </c>
      <c r="AV404" s="13" t="s">
        <v>178</v>
      </c>
      <c r="AW404" s="13" t="s">
        <v>40</v>
      </c>
      <c r="AX404" s="13" t="s">
        <v>92</v>
      </c>
      <c r="AY404" s="173" t="s">
        <v>171</v>
      </c>
    </row>
    <row r="405" spans="2:65" s="1" customFormat="1" ht="16.5" customHeight="1">
      <c r="B405" s="33"/>
      <c r="C405" s="162" t="s">
        <v>386</v>
      </c>
      <c r="D405" s="162" t="s">
        <v>250</v>
      </c>
      <c r="E405" s="163" t="s">
        <v>1286</v>
      </c>
      <c r="F405" s="164" t="s">
        <v>1287</v>
      </c>
      <c r="G405" s="165" t="s">
        <v>292</v>
      </c>
      <c r="H405" s="166">
        <v>2.04</v>
      </c>
      <c r="I405" s="167"/>
      <c r="J405" s="168">
        <f>ROUND(I405*H405,2)</f>
        <v>0</v>
      </c>
      <c r="K405" s="164" t="s">
        <v>177</v>
      </c>
      <c r="L405" s="169"/>
      <c r="M405" s="170" t="s">
        <v>1</v>
      </c>
      <c r="N405" s="171" t="s">
        <v>50</v>
      </c>
      <c r="P405" s="146">
        <f>O405*H405</f>
        <v>0</v>
      </c>
      <c r="Q405" s="146">
        <v>1E-3</v>
      </c>
      <c r="R405" s="146">
        <f>Q405*H405</f>
        <v>2.0400000000000001E-3</v>
      </c>
      <c r="S405" s="146">
        <v>0</v>
      </c>
      <c r="T405" s="147">
        <f>S405*H405</f>
        <v>0</v>
      </c>
      <c r="AR405" s="148" t="s">
        <v>219</v>
      </c>
      <c r="AT405" s="148" t="s">
        <v>250</v>
      </c>
      <c r="AU405" s="148" t="s">
        <v>98</v>
      </c>
      <c r="AY405" s="17" t="s">
        <v>171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7" t="s">
        <v>92</v>
      </c>
      <c r="BK405" s="149">
        <f>ROUND(I405*H405,2)</f>
        <v>0</v>
      </c>
      <c r="BL405" s="17" t="s">
        <v>178</v>
      </c>
      <c r="BM405" s="148" t="s">
        <v>2507</v>
      </c>
    </row>
    <row r="406" spans="2:65" s="1" customFormat="1">
      <c r="B406" s="33"/>
      <c r="D406" s="150" t="s">
        <v>180</v>
      </c>
      <c r="F406" s="151" t="s">
        <v>1287</v>
      </c>
      <c r="I406" s="152"/>
      <c r="L406" s="33"/>
      <c r="M406" s="153"/>
      <c r="T406" s="57"/>
      <c r="AT406" s="17" t="s">
        <v>180</v>
      </c>
      <c r="AU406" s="17" t="s">
        <v>98</v>
      </c>
    </row>
    <row r="407" spans="2:65" s="12" customFormat="1">
      <c r="B407" s="154"/>
      <c r="D407" s="150" t="s">
        <v>182</v>
      </c>
      <c r="E407" s="155" t="s">
        <v>1</v>
      </c>
      <c r="F407" s="156" t="s">
        <v>2508</v>
      </c>
      <c r="H407" s="157">
        <v>2.04</v>
      </c>
      <c r="I407" s="158"/>
      <c r="L407" s="154"/>
      <c r="M407" s="159"/>
      <c r="T407" s="160"/>
      <c r="AT407" s="155" t="s">
        <v>182</v>
      </c>
      <c r="AU407" s="155" t="s">
        <v>98</v>
      </c>
      <c r="AV407" s="12" t="s">
        <v>98</v>
      </c>
      <c r="AW407" s="12" t="s">
        <v>40</v>
      </c>
      <c r="AX407" s="12" t="s">
        <v>85</v>
      </c>
      <c r="AY407" s="155" t="s">
        <v>171</v>
      </c>
    </row>
    <row r="408" spans="2:65" s="13" customFormat="1">
      <c r="B408" s="172"/>
      <c r="D408" s="150" t="s">
        <v>182</v>
      </c>
      <c r="E408" s="173" t="s">
        <v>1</v>
      </c>
      <c r="F408" s="174" t="s">
        <v>546</v>
      </c>
      <c r="H408" s="175">
        <v>2.04</v>
      </c>
      <c r="I408" s="176"/>
      <c r="L408" s="172"/>
      <c r="M408" s="177"/>
      <c r="T408" s="178"/>
      <c r="AT408" s="173" t="s">
        <v>182</v>
      </c>
      <c r="AU408" s="173" t="s">
        <v>98</v>
      </c>
      <c r="AV408" s="13" t="s">
        <v>178</v>
      </c>
      <c r="AW408" s="13" t="s">
        <v>40</v>
      </c>
      <c r="AX408" s="13" t="s">
        <v>92</v>
      </c>
      <c r="AY408" s="173" t="s">
        <v>171</v>
      </c>
    </row>
    <row r="409" spans="2:65" s="1" customFormat="1" ht="24.15" customHeight="1">
      <c r="B409" s="33"/>
      <c r="C409" s="137" t="s">
        <v>390</v>
      </c>
      <c r="D409" s="137" t="s">
        <v>173</v>
      </c>
      <c r="E409" s="138" t="s">
        <v>1290</v>
      </c>
      <c r="F409" s="139" t="s">
        <v>1291</v>
      </c>
      <c r="G409" s="140" t="s">
        <v>176</v>
      </c>
      <c r="H409" s="141">
        <v>114.02</v>
      </c>
      <c r="I409" s="142"/>
      <c r="J409" s="143">
        <f>ROUND(I409*H409,2)</f>
        <v>0</v>
      </c>
      <c r="K409" s="139" t="s">
        <v>177</v>
      </c>
      <c r="L409" s="33"/>
      <c r="M409" s="144" t="s">
        <v>1</v>
      </c>
      <c r="N409" s="145" t="s">
        <v>50</v>
      </c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AR409" s="148" t="s">
        <v>178</v>
      </c>
      <c r="AT409" s="148" t="s">
        <v>173</v>
      </c>
      <c r="AU409" s="148" t="s">
        <v>98</v>
      </c>
      <c r="AY409" s="17" t="s">
        <v>171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7" t="s">
        <v>92</v>
      </c>
      <c r="BK409" s="149">
        <f>ROUND(I409*H409,2)</f>
        <v>0</v>
      </c>
      <c r="BL409" s="17" t="s">
        <v>178</v>
      </c>
      <c r="BM409" s="148" t="s">
        <v>2509</v>
      </c>
    </row>
    <row r="410" spans="2:65" s="1" customFormat="1" ht="19.2">
      <c r="B410" s="33"/>
      <c r="D410" s="150" t="s">
        <v>180</v>
      </c>
      <c r="F410" s="151" t="s">
        <v>1293</v>
      </c>
      <c r="I410" s="152"/>
      <c r="L410" s="33"/>
      <c r="M410" s="153"/>
      <c r="T410" s="57"/>
      <c r="AT410" s="17" t="s">
        <v>180</v>
      </c>
      <c r="AU410" s="17" t="s">
        <v>98</v>
      </c>
    </row>
    <row r="411" spans="2:65" s="14" customFormat="1">
      <c r="B411" s="182"/>
      <c r="D411" s="150" t="s">
        <v>182</v>
      </c>
      <c r="E411" s="183" t="s">
        <v>1</v>
      </c>
      <c r="F411" s="184" t="s">
        <v>2343</v>
      </c>
      <c r="H411" s="183" t="s">
        <v>1</v>
      </c>
      <c r="I411" s="185"/>
      <c r="L411" s="182"/>
      <c r="M411" s="186"/>
      <c r="T411" s="187"/>
      <c r="AT411" s="183" t="s">
        <v>182</v>
      </c>
      <c r="AU411" s="183" t="s">
        <v>98</v>
      </c>
      <c r="AV411" s="14" t="s">
        <v>92</v>
      </c>
      <c r="AW411" s="14" t="s">
        <v>40</v>
      </c>
      <c r="AX411" s="14" t="s">
        <v>85</v>
      </c>
      <c r="AY411" s="183" t="s">
        <v>171</v>
      </c>
    </row>
    <row r="412" spans="2:65" s="12" customFormat="1">
      <c r="B412" s="154"/>
      <c r="D412" s="150" t="s">
        <v>182</v>
      </c>
      <c r="E412" s="155" t="s">
        <v>1</v>
      </c>
      <c r="F412" s="156" t="s">
        <v>2510</v>
      </c>
      <c r="H412" s="157">
        <v>114.02</v>
      </c>
      <c r="I412" s="158"/>
      <c r="L412" s="154"/>
      <c r="M412" s="159"/>
      <c r="T412" s="160"/>
      <c r="AT412" s="155" t="s">
        <v>182</v>
      </c>
      <c r="AU412" s="155" t="s">
        <v>98</v>
      </c>
      <c r="AV412" s="12" t="s">
        <v>98</v>
      </c>
      <c r="AW412" s="12" t="s">
        <v>40</v>
      </c>
      <c r="AX412" s="12" t="s">
        <v>85</v>
      </c>
      <c r="AY412" s="155" t="s">
        <v>171</v>
      </c>
    </row>
    <row r="413" spans="2:65" s="13" customFormat="1">
      <c r="B413" s="172"/>
      <c r="D413" s="150" t="s">
        <v>182</v>
      </c>
      <c r="E413" s="173" t="s">
        <v>1</v>
      </c>
      <c r="F413" s="174" t="s">
        <v>546</v>
      </c>
      <c r="H413" s="175">
        <v>114.02</v>
      </c>
      <c r="I413" s="176"/>
      <c r="L413" s="172"/>
      <c r="M413" s="177"/>
      <c r="T413" s="178"/>
      <c r="AT413" s="173" t="s">
        <v>182</v>
      </c>
      <c r="AU413" s="173" t="s">
        <v>98</v>
      </c>
      <c r="AV413" s="13" t="s">
        <v>178</v>
      </c>
      <c r="AW413" s="13" t="s">
        <v>40</v>
      </c>
      <c r="AX413" s="13" t="s">
        <v>92</v>
      </c>
      <c r="AY413" s="173" t="s">
        <v>171</v>
      </c>
    </row>
    <row r="414" spans="2:65" s="1" customFormat="1" ht="24.15" customHeight="1">
      <c r="B414" s="33"/>
      <c r="C414" s="137" t="s">
        <v>395</v>
      </c>
      <c r="D414" s="137" t="s">
        <v>173</v>
      </c>
      <c r="E414" s="138" t="s">
        <v>1298</v>
      </c>
      <c r="F414" s="139" t="s">
        <v>1299</v>
      </c>
      <c r="G414" s="140" t="s">
        <v>176</v>
      </c>
      <c r="H414" s="141">
        <v>114.02</v>
      </c>
      <c r="I414" s="142"/>
      <c r="J414" s="143">
        <f>ROUND(I414*H414,2)</f>
        <v>0</v>
      </c>
      <c r="K414" s="139" t="s">
        <v>177</v>
      </c>
      <c r="L414" s="33"/>
      <c r="M414" s="144" t="s">
        <v>1</v>
      </c>
      <c r="N414" s="145" t="s">
        <v>50</v>
      </c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AR414" s="148" t="s">
        <v>178</v>
      </c>
      <c r="AT414" s="148" t="s">
        <v>173</v>
      </c>
      <c r="AU414" s="148" t="s">
        <v>98</v>
      </c>
      <c r="AY414" s="17" t="s">
        <v>171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92</v>
      </c>
      <c r="BK414" s="149">
        <f>ROUND(I414*H414,2)</f>
        <v>0</v>
      </c>
      <c r="BL414" s="17" t="s">
        <v>178</v>
      </c>
      <c r="BM414" s="148" t="s">
        <v>2511</v>
      </c>
    </row>
    <row r="415" spans="2:65" s="1" customFormat="1" ht="19.2">
      <c r="B415" s="33"/>
      <c r="D415" s="150" t="s">
        <v>180</v>
      </c>
      <c r="F415" s="151" t="s">
        <v>1301</v>
      </c>
      <c r="I415" s="152"/>
      <c r="L415" s="33"/>
      <c r="M415" s="153"/>
      <c r="T415" s="57"/>
      <c r="AT415" s="17" t="s">
        <v>180</v>
      </c>
      <c r="AU415" s="17" t="s">
        <v>98</v>
      </c>
    </row>
    <row r="416" spans="2:65" s="14" customFormat="1">
      <c r="B416" s="182"/>
      <c r="D416" s="150" t="s">
        <v>182</v>
      </c>
      <c r="E416" s="183" t="s">
        <v>1</v>
      </c>
      <c r="F416" s="184" t="s">
        <v>2343</v>
      </c>
      <c r="H416" s="183" t="s">
        <v>1</v>
      </c>
      <c r="I416" s="185"/>
      <c r="L416" s="182"/>
      <c r="M416" s="186"/>
      <c r="T416" s="187"/>
      <c r="AT416" s="183" t="s">
        <v>182</v>
      </c>
      <c r="AU416" s="183" t="s">
        <v>98</v>
      </c>
      <c r="AV416" s="14" t="s">
        <v>92</v>
      </c>
      <c r="AW416" s="14" t="s">
        <v>40</v>
      </c>
      <c r="AX416" s="14" t="s">
        <v>85</v>
      </c>
      <c r="AY416" s="183" t="s">
        <v>171</v>
      </c>
    </row>
    <row r="417" spans="2:65" s="12" customFormat="1">
      <c r="B417" s="154"/>
      <c r="D417" s="150" t="s">
        <v>182</v>
      </c>
      <c r="E417" s="155" t="s">
        <v>1</v>
      </c>
      <c r="F417" s="156" t="s">
        <v>2510</v>
      </c>
      <c r="H417" s="157">
        <v>114.02</v>
      </c>
      <c r="I417" s="158"/>
      <c r="L417" s="154"/>
      <c r="M417" s="159"/>
      <c r="T417" s="160"/>
      <c r="AT417" s="155" t="s">
        <v>182</v>
      </c>
      <c r="AU417" s="155" t="s">
        <v>98</v>
      </c>
      <c r="AV417" s="12" t="s">
        <v>98</v>
      </c>
      <c r="AW417" s="12" t="s">
        <v>40</v>
      </c>
      <c r="AX417" s="12" t="s">
        <v>85</v>
      </c>
      <c r="AY417" s="155" t="s">
        <v>171</v>
      </c>
    </row>
    <row r="418" spans="2:65" s="13" customFormat="1">
      <c r="B418" s="172"/>
      <c r="D418" s="150" t="s">
        <v>182</v>
      </c>
      <c r="E418" s="173" t="s">
        <v>1</v>
      </c>
      <c r="F418" s="174" t="s">
        <v>546</v>
      </c>
      <c r="H418" s="175">
        <v>114.02</v>
      </c>
      <c r="I418" s="176"/>
      <c r="L418" s="172"/>
      <c r="M418" s="177"/>
      <c r="T418" s="178"/>
      <c r="AT418" s="173" t="s">
        <v>182</v>
      </c>
      <c r="AU418" s="173" t="s">
        <v>98</v>
      </c>
      <c r="AV418" s="13" t="s">
        <v>178</v>
      </c>
      <c r="AW418" s="13" t="s">
        <v>40</v>
      </c>
      <c r="AX418" s="13" t="s">
        <v>92</v>
      </c>
      <c r="AY418" s="173" t="s">
        <v>171</v>
      </c>
    </row>
    <row r="419" spans="2:65" s="11" customFormat="1" ht="22.8" customHeight="1">
      <c r="B419" s="125"/>
      <c r="D419" s="126" t="s">
        <v>84</v>
      </c>
      <c r="E419" s="135" t="s">
        <v>190</v>
      </c>
      <c r="F419" s="135" t="s">
        <v>1302</v>
      </c>
      <c r="I419" s="128"/>
      <c r="J419" s="136">
        <f>BK419</f>
        <v>0</v>
      </c>
      <c r="L419" s="125"/>
      <c r="M419" s="130"/>
      <c r="P419" s="131">
        <f>SUM(P420:P424)</f>
        <v>0</v>
      </c>
      <c r="R419" s="131">
        <f>SUM(R420:R424)</f>
        <v>0</v>
      </c>
      <c r="T419" s="132">
        <f>SUM(T420:T424)</f>
        <v>0</v>
      </c>
      <c r="AR419" s="126" t="s">
        <v>92</v>
      </c>
      <c r="AT419" s="133" t="s">
        <v>84</v>
      </c>
      <c r="AU419" s="133" t="s">
        <v>92</v>
      </c>
      <c r="AY419" s="126" t="s">
        <v>171</v>
      </c>
      <c r="BK419" s="134">
        <f>SUM(BK420:BK424)</f>
        <v>0</v>
      </c>
    </row>
    <row r="420" spans="2:65" s="1" customFormat="1" ht="21.75" customHeight="1">
      <c r="B420" s="33"/>
      <c r="C420" s="137" t="s">
        <v>399</v>
      </c>
      <c r="D420" s="137" t="s">
        <v>173</v>
      </c>
      <c r="E420" s="138" t="s">
        <v>1303</v>
      </c>
      <c r="F420" s="139" t="s">
        <v>1304</v>
      </c>
      <c r="G420" s="140" t="s">
        <v>197</v>
      </c>
      <c r="H420" s="141">
        <v>221</v>
      </c>
      <c r="I420" s="142"/>
      <c r="J420" s="143">
        <f>ROUND(I420*H420,2)</f>
        <v>0</v>
      </c>
      <c r="K420" s="139" t="s">
        <v>177</v>
      </c>
      <c r="L420" s="33"/>
      <c r="M420" s="144" t="s">
        <v>1</v>
      </c>
      <c r="N420" s="145" t="s">
        <v>50</v>
      </c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AR420" s="148" t="s">
        <v>178</v>
      </c>
      <c r="AT420" s="148" t="s">
        <v>173</v>
      </c>
      <c r="AU420" s="148" t="s">
        <v>98</v>
      </c>
      <c r="AY420" s="17" t="s">
        <v>171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7" t="s">
        <v>92</v>
      </c>
      <c r="BK420" s="149">
        <f>ROUND(I420*H420,2)</f>
        <v>0</v>
      </c>
      <c r="BL420" s="17" t="s">
        <v>178</v>
      </c>
      <c r="BM420" s="148" t="s">
        <v>2512</v>
      </c>
    </row>
    <row r="421" spans="2:65" s="1" customFormat="1" ht="19.2">
      <c r="B421" s="33"/>
      <c r="D421" s="150" t="s">
        <v>180</v>
      </c>
      <c r="F421" s="151" t="s">
        <v>1306</v>
      </c>
      <c r="I421" s="152"/>
      <c r="L421" s="33"/>
      <c r="M421" s="153"/>
      <c r="T421" s="57"/>
      <c r="AT421" s="17" t="s">
        <v>180</v>
      </c>
      <c r="AU421" s="17" t="s">
        <v>98</v>
      </c>
    </row>
    <row r="422" spans="2:65" s="14" customFormat="1">
      <c r="B422" s="182"/>
      <c r="D422" s="150" t="s">
        <v>182</v>
      </c>
      <c r="E422" s="183" t="s">
        <v>1</v>
      </c>
      <c r="F422" s="184" t="s">
        <v>2343</v>
      </c>
      <c r="H422" s="183" t="s">
        <v>1</v>
      </c>
      <c r="I422" s="185"/>
      <c r="L422" s="182"/>
      <c r="M422" s="186"/>
      <c r="T422" s="187"/>
      <c r="AT422" s="183" t="s">
        <v>182</v>
      </c>
      <c r="AU422" s="183" t="s">
        <v>98</v>
      </c>
      <c r="AV422" s="14" t="s">
        <v>92</v>
      </c>
      <c r="AW422" s="14" t="s">
        <v>40</v>
      </c>
      <c r="AX422" s="14" t="s">
        <v>85</v>
      </c>
      <c r="AY422" s="183" t="s">
        <v>171</v>
      </c>
    </row>
    <row r="423" spans="2:65" s="12" customFormat="1">
      <c r="B423" s="154"/>
      <c r="D423" s="150" t="s">
        <v>182</v>
      </c>
      <c r="E423" s="155" t="s">
        <v>1</v>
      </c>
      <c r="F423" s="156" t="s">
        <v>2513</v>
      </c>
      <c r="H423" s="157">
        <v>221</v>
      </c>
      <c r="I423" s="158"/>
      <c r="L423" s="154"/>
      <c r="M423" s="159"/>
      <c r="T423" s="160"/>
      <c r="AT423" s="155" t="s">
        <v>182</v>
      </c>
      <c r="AU423" s="155" t="s">
        <v>98</v>
      </c>
      <c r="AV423" s="12" t="s">
        <v>98</v>
      </c>
      <c r="AW423" s="12" t="s">
        <v>40</v>
      </c>
      <c r="AX423" s="12" t="s">
        <v>85</v>
      </c>
      <c r="AY423" s="155" t="s">
        <v>171</v>
      </c>
    </row>
    <row r="424" spans="2:65" s="13" customFormat="1">
      <c r="B424" s="172"/>
      <c r="D424" s="150" t="s">
        <v>182</v>
      </c>
      <c r="E424" s="173" t="s">
        <v>1</v>
      </c>
      <c r="F424" s="174" t="s">
        <v>546</v>
      </c>
      <c r="H424" s="175">
        <v>221</v>
      </c>
      <c r="I424" s="176"/>
      <c r="L424" s="172"/>
      <c r="M424" s="177"/>
      <c r="T424" s="178"/>
      <c r="AT424" s="173" t="s">
        <v>182</v>
      </c>
      <c r="AU424" s="173" t="s">
        <v>98</v>
      </c>
      <c r="AV424" s="13" t="s">
        <v>178</v>
      </c>
      <c r="AW424" s="13" t="s">
        <v>40</v>
      </c>
      <c r="AX424" s="13" t="s">
        <v>92</v>
      </c>
      <c r="AY424" s="173" t="s">
        <v>171</v>
      </c>
    </row>
    <row r="425" spans="2:65" s="11" customFormat="1" ht="22.8" customHeight="1">
      <c r="B425" s="125"/>
      <c r="D425" s="126" t="s">
        <v>84</v>
      </c>
      <c r="E425" s="135" t="s">
        <v>178</v>
      </c>
      <c r="F425" s="135" t="s">
        <v>1308</v>
      </c>
      <c r="I425" s="128"/>
      <c r="J425" s="136">
        <f>BK425</f>
        <v>0</v>
      </c>
      <c r="L425" s="125"/>
      <c r="M425" s="130"/>
      <c r="P425" s="131">
        <f>SUM(P426:P482)</f>
        <v>0</v>
      </c>
      <c r="R425" s="131">
        <f>SUM(R426:R482)</f>
        <v>1.6205224</v>
      </c>
      <c r="T425" s="132">
        <f>SUM(T426:T482)</f>
        <v>0</v>
      </c>
      <c r="AR425" s="126" t="s">
        <v>92</v>
      </c>
      <c r="AT425" s="133" t="s">
        <v>84</v>
      </c>
      <c r="AU425" s="133" t="s">
        <v>92</v>
      </c>
      <c r="AY425" s="126" t="s">
        <v>171</v>
      </c>
      <c r="BK425" s="134">
        <f>SUM(BK426:BK482)</f>
        <v>0</v>
      </c>
    </row>
    <row r="426" spans="2:65" s="1" customFormat="1" ht="16.5" customHeight="1">
      <c r="B426" s="33"/>
      <c r="C426" s="137" t="s">
        <v>404</v>
      </c>
      <c r="D426" s="137" t="s">
        <v>173</v>
      </c>
      <c r="E426" s="138" t="s">
        <v>1309</v>
      </c>
      <c r="F426" s="139" t="s">
        <v>1310</v>
      </c>
      <c r="G426" s="140" t="s">
        <v>215</v>
      </c>
      <c r="H426" s="141">
        <v>11.481999999999999</v>
      </c>
      <c r="I426" s="142"/>
      <c r="J426" s="143">
        <f>ROUND(I426*H426,2)</f>
        <v>0</v>
      </c>
      <c r="K426" s="139" t="s">
        <v>177</v>
      </c>
      <c r="L426" s="33"/>
      <c r="M426" s="144" t="s">
        <v>1</v>
      </c>
      <c r="N426" s="145" t="s">
        <v>50</v>
      </c>
      <c r="P426" s="146">
        <f>O426*H426</f>
        <v>0</v>
      </c>
      <c r="Q426" s="146">
        <v>0</v>
      </c>
      <c r="R426" s="146">
        <f>Q426*H426</f>
        <v>0</v>
      </c>
      <c r="S426" s="146">
        <v>0</v>
      </c>
      <c r="T426" s="147">
        <f>S426*H426</f>
        <v>0</v>
      </c>
      <c r="AR426" s="148" t="s">
        <v>178</v>
      </c>
      <c r="AT426" s="148" t="s">
        <v>173</v>
      </c>
      <c r="AU426" s="148" t="s">
        <v>98</v>
      </c>
      <c r="AY426" s="17" t="s">
        <v>171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7" t="s">
        <v>92</v>
      </c>
      <c r="BK426" s="149">
        <f>ROUND(I426*H426,2)</f>
        <v>0</v>
      </c>
      <c r="BL426" s="17" t="s">
        <v>178</v>
      </c>
      <c r="BM426" s="148" t="s">
        <v>2514</v>
      </c>
    </row>
    <row r="427" spans="2:65" s="1" customFormat="1" ht="19.2">
      <c r="B427" s="33"/>
      <c r="D427" s="150" t="s">
        <v>180</v>
      </c>
      <c r="F427" s="151" t="s">
        <v>1312</v>
      </c>
      <c r="I427" s="152"/>
      <c r="L427" s="33"/>
      <c r="M427" s="153"/>
      <c r="T427" s="57"/>
      <c r="AT427" s="17" t="s">
        <v>180</v>
      </c>
      <c r="AU427" s="17" t="s">
        <v>98</v>
      </c>
    </row>
    <row r="428" spans="2:65" s="14" customFormat="1">
      <c r="B428" s="182"/>
      <c r="D428" s="150" t="s">
        <v>182</v>
      </c>
      <c r="E428" s="183" t="s">
        <v>1</v>
      </c>
      <c r="F428" s="184" t="s">
        <v>2515</v>
      </c>
      <c r="H428" s="183" t="s">
        <v>1</v>
      </c>
      <c r="I428" s="185"/>
      <c r="L428" s="182"/>
      <c r="M428" s="186"/>
      <c r="T428" s="187"/>
      <c r="AT428" s="183" t="s">
        <v>182</v>
      </c>
      <c r="AU428" s="183" t="s">
        <v>98</v>
      </c>
      <c r="AV428" s="14" t="s">
        <v>92</v>
      </c>
      <c r="AW428" s="14" t="s">
        <v>40</v>
      </c>
      <c r="AX428" s="14" t="s">
        <v>85</v>
      </c>
      <c r="AY428" s="183" t="s">
        <v>171</v>
      </c>
    </row>
    <row r="429" spans="2:65" s="12" customFormat="1">
      <c r="B429" s="154"/>
      <c r="D429" s="150" t="s">
        <v>182</v>
      </c>
      <c r="E429" s="155" t="s">
        <v>1</v>
      </c>
      <c r="F429" s="156" t="s">
        <v>2516</v>
      </c>
      <c r="H429" s="157">
        <v>4.05</v>
      </c>
      <c r="I429" s="158"/>
      <c r="L429" s="154"/>
      <c r="M429" s="159"/>
      <c r="T429" s="160"/>
      <c r="AT429" s="155" t="s">
        <v>182</v>
      </c>
      <c r="AU429" s="155" t="s">
        <v>98</v>
      </c>
      <c r="AV429" s="12" t="s">
        <v>98</v>
      </c>
      <c r="AW429" s="12" t="s">
        <v>40</v>
      </c>
      <c r="AX429" s="12" t="s">
        <v>85</v>
      </c>
      <c r="AY429" s="155" t="s">
        <v>171</v>
      </c>
    </row>
    <row r="430" spans="2:65" s="15" customFormat="1">
      <c r="B430" s="188"/>
      <c r="D430" s="150" t="s">
        <v>182</v>
      </c>
      <c r="E430" s="189" t="s">
        <v>1</v>
      </c>
      <c r="F430" s="190" t="s">
        <v>808</v>
      </c>
      <c r="H430" s="191">
        <v>4.05</v>
      </c>
      <c r="I430" s="192"/>
      <c r="L430" s="188"/>
      <c r="M430" s="193"/>
      <c r="T430" s="194"/>
      <c r="AT430" s="189" t="s">
        <v>182</v>
      </c>
      <c r="AU430" s="189" t="s">
        <v>98</v>
      </c>
      <c r="AV430" s="15" t="s">
        <v>190</v>
      </c>
      <c r="AW430" s="15" t="s">
        <v>40</v>
      </c>
      <c r="AX430" s="15" t="s">
        <v>85</v>
      </c>
      <c r="AY430" s="189" t="s">
        <v>171</v>
      </c>
    </row>
    <row r="431" spans="2:65" s="12" customFormat="1">
      <c r="B431" s="154"/>
      <c r="D431" s="150" t="s">
        <v>182</v>
      </c>
      <c r="E431" s="155" t="s">
        <v>1</v>
      </c>
      <c r="F431" s="156" t="s">
        <v>2517</v>
      </c>
      <c r="H431" s="157">
        <v>7.4320000000000004</v>
      </c>
      <c r="I431" s="158"/>
      <c r="L431" s="154"/>
      <c r="M431" s="159"/>
      <c r="T431" s="160"/>
      <c r="AT431" s="155" t="s">
        <v>182</v>
      </c>
      <c r="AU431" s="155" t="s">
        <v>98</v>
      </c>
      <c r="AV431" s="12" t="s">
        <v>98</v>
      </c>
      <c r="AW431" s="12" t="s">
        <v>40</v>
      </c>
      <c r="AX431" s="12" t="s">
        <v>85</v>
      </c>
      <c r="AY431" s="155" t="s">
        <v>171</v>
      </c>
    </row>
    <row r="432" spans="2:65" s="15" customFormat="1">
      <c r="B432" s="188"/>
      <c r="D432" s="150" t="s">
        <v>182</v>
      </c>
      <c r="E432" s="189" t="s">
        <v>1</v>
      </c>
      <c r="F432" s="190" t="s">
        <v>808</v>
      </c>
      <c r="H432" s="191">
        <v>7.4320000000000004</v>
      </c>
      <c r="I432" s="192"/>
      <c r="L432" s="188"/>
      <c r="M432" s="193"/>
      <c r="T432" s="194"/>
      <c r="AT432" s="189" t="s">
        <v>182</v>
      </c>
      <c r="AU432" s="189" t="s">
        <v>98</v>
      </c>
      <c r="AV432" s="15" t="s">
        <v>190</v>
      </c>
      <c r="AW432" s="15" t="s">
        <v>40</v>
      </c>
      <c r="AX432" s="15" t="s">
        <v>85</v>
      </c>
      <c r="AY432" s="189" t="s">
        <v>171</v>
      </c>
    </row>
    <row r="433" spans="2:65" s="13" customFormat="1">
      <c r="B433" s="172"/>
      <c r="D433" s="150" t="s">
        <v>182</v>
      </c>
      <c r="E433" s="173" t="s">
        <v>1</v>
      </c>
      <c r="F433" s="174" t="s">
        <v>546</v>
      </c>
      <c r="H433" s="175">
        <v>11.481999999999999</v>
      </c>
      <c r="I433" s="176"/>
      <c r="L433" s="172"/>
      <c r="M433" s="177"/>
      <c r="T433" s="178"/>
      <c r="AT433" s="173" t="s">
        <v>182</v>
      </c>
      <c r="AU433" s="173" t="s">
        <v>98</v>
      </c>
      <c r="AV433" s="13" t="s">
        <v>178</v>
      </c>
      <c r="AW433" s="13" t="s">
        <v>40</v>
      </c>
      <c r="AX433" s="13" t="s">
        <v>92</v>
      </c>
      <c r="AY433" s="173" t="s">
        <v>171</v>
      </c>
    </row>
    <row r="434" spans="2:65" s="1" customFormat="1" ht="21.75" customHeight="1">
      <c r="B434" s="33"/>
      <c r="C434" s="137" t="s">
        <v>408</v>
      </c>
      <c r="D434" s="137" t="s">
        <v>173</v>
      </c>
      <c r="E434" s="138" t="s">
        <v>1316</v>
      </c>
      <c r="F434" s="139" t="s">
        <v>1317</v>
      </c>
      <c r="G434" s="140" t="s">
        <v>382</v>
      </c>
      <c r="H434" s="141">
        <v>4</v>
      </c>
      <c r="I434" s="142"/>
      <c r="J434" s="143">
        <f>ROUND(I434*H434,2)</f>
        <v>0</v>
      </c>
      <c r="K434" s="139" t="s">
        <v>177</v>
      </c>
      <c r="L434" s="33"/>
      <c r="M434" s="144" t="s">
        <v>1</v>
      </c>
      <c r="N434" s="145" t="s">
        <v>50</v>
      </c>
      <c r="P434" s="146">
        <f>O434*H434</f>
        <v>0</v>
      </c>
      <c r="Q434" s="146">
        <v>0.22394</v>
      </c>
      <c r="R434" s="146">
        <f>Q434*H434</f>
        <v>0.89576</v>
      </c>
      <c r="S434" s="146">
        <v>0</v>
      </c>
      <c r="T434" s="147">
        <f>S434*H434</f>
        <v>0</v>
      </c>
      <c r="AR434" s="148" t="s">
        <v>178</v>
      </c>
      <c r="AT434" s="148" t="s">
        <v>173</v>
      </c>
      <c r="AU434" s="148" t="s">
        <v>98</v>
      </c>
      <c r="AY434" s="17" t="s">
        <v>171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7" t="s">
        <v>92</v>
      </c>
      <c r="BK434" s="149">
        <f>ROUND(I434*H434,2)</f>
        <v>0</v>
      </c>
      <c r="BL434" s="17" t="s">
        <v>178</v>
      </c>
      <c r="BM434" s="148" t="s">
        <v>2518</v>
      </c>
    </row>
    <row r="435" spans="2:65" s="1" customFormat="1" ht="19.2">
      <c r="B435" s="33"/>
      <c r="D435" s="150" t="s">
        <v>180</v>
      </c>
      <c r="F435" s="151" t="s">
        <v>1319</v>
      </c>
      <c r="I435" s="152"/>
      <c r="L435" s="33"/>
      <c r="M435" s="153"/>
      <c r="T435" s="57"/>
      <c r="AT435" s="17" t="s">
        <v>180</v>
      </c>
      <c r="AU435" s="17" t="s">
        <v>98</v>
      </c>
    </row>
    <row r="436" spans="2:65" s="14" customFormat="1">
      <c r="B436" s="182"/>
      <c r="D436" s="150" t="s">
        <v>182</v>
      </c>
      <c r="E436" s="183" t="s">
        <v>1</v>
      </c>
      <c r="F436" s="184" t="s">
        <v>2519</v>
      </c>
      <c r="H436" s="183" t="s">
        <v>1</v>
      </c>
      <c r="I436" s="185"/>
      <c r="L436" s="182"/>
      <c r="M436" s="186"/>
      <c r="T436" s="187"/>
      <c r="AT436" s="183" t="s">
        <v>182</v>
      </c>
      <c r="AU436" s="183" t="s">
        <v>98</v>
      </c>
      <c r="AV436" s="14" t="s">
        <v>92</v>
      </c>
      <c r="AW436" s="14" t="s">
        <v>40</v>
      </c>
      <c r="AX436" s="14" t="s">
        <v>85</v>
      </c>
      <c r="AY436" s="183" t="s">
        <v>171</v>
      </c>
    </row>
    <row r="437" spans="2:65" s="12" customFormat="1">
      <c r="B437" s="154"/>
      <c r="D437" s="150" t="s">
        <v>182</v>
      </c>
      <c r="E437" s="155" t="s">
        <v>1</v>
      </c>
      <c r="F437" s="156" t="s">
        <v>1323</v>
      </c>
      <c r="H437" s="157">
        <v>1</v>
      </c>
      <c r="I437" s="158"/>
      <c r="L437" s="154"/>
      <c r="M437" s="159"/>
      <c r="T437" s="160"/>
      <c r="AT437" s="155" t="s">
        <v>182</v>
      </c>
      <c r="AU437" s="155" t="s">
        <v>98</v>
      </c>
      <c r="AV437" s="12" t="s">
        <v>98</v>
      </c>
      <c r="AW437" s="12" t="s">
        <v>40</v>
      </c>
      <c r="AX437" s="12" t="s">
        <v>85</v>
      </c>
      <c r="AY437" s="155" t="s">
        <v>171</v>
      </c>
    </row>
    <row r="438" spans="2:65" s="12" customFormat="1">
      <c r="B438" s="154"/>
      <c r="D438" s="150" t="s">
        <v>182</v>
      </c>
      <c r="E438" s="155" t="s">
        <v>1</v>
      </c>
      <c r="F438" s="156" t="s">
        <v>2520</v>
      </c>
      <c r="H438" s="157">
        <v>3</v>
      </c>
      <c r="I438" s="158"/>
      <c r="L438" s="154"/>
      <c r="M438" s="159"/>
      <c r="T438" s="160"/>
      <c r="AT438" s="155" t="s">
        <v>182</v>
      </c>
      <c r="AU438" s="155" t="s">
        <v>98</v>
      </c>
      <c r="AV438" s="12" t="s">
        <v>98</v>
      </c>
      <c r="AW438" s="12" t="s">
        <v>40</v>
      </c>
      <c r="AX438" s="12" t="s">
        <v>85</v>
      </c>
      <c r="AY438" s="155" t="s">
        <v>171</v>
      </c>
    </row>
    <row r="439" spans="2:65" s="13" customFormat="1">
      <c r="B439" s="172"/>
      <c r="D439" s="150" t="s">
        <v>182</v>
      </c>
      <c r="E439" s="173" t="s">
        <v>1</v>
      </c>
      <c r="F439" s="174" t="s">
        <v>546</v>
      </c>
      <c r="H439" s="175">
        <v>4</v>
      </c>
      <c r="I439" s="176"/>
      <c r="L439" s="172"/>
      <c r="M439" s="177"/>
      <c r="T439" s="178"/>
      <c r="AT439" s="173" t="s">
        <v>182</v>
      </c>
      <c r="AU439" s="173" t="s">
        <v>98</v>
      </c>
      <c r="AV439" s="13" t="s">
        <v>178</v>
      </c>
      <c r="AW439" s="13" t="s">
        <v>40</v>
      </c>
      <c r="AX439" s="13" t="s">
        <v>92</v>
      </c>
      <c r="AY439" s="173" t="s">
        <v>171</v>
      </c>
    </row>
    <row r="440" spans="2:65" s="1" customFormat="1" ht="24.15" customHeight="1">
      <c r="B440" s="33"/>
      <c r="C440" s="162" t="s">
        <v>413</v>
      </c>
      <c r="D440" s="162" t="s">
        <v>250</v>
      </c>
      <c r="E440" s="163" t="s">
        <v>1334</v>
      </c>
      <c r="F440" s="164" t="s">
        <v>1335</v>
      </c>
      <c r="G440" s="165" t="s">
        <v>382</v>
      </c>
      <c r="H440" s="166">
        <v>1</v>
      </c>
      <c r="I440" s="167"/>
      <c r="J440" s="168">
        <f>ROUND(I440*H440,2)</f>
        <v>0</v>
      </c>
      <c r="K440" s="164" t="s">
        <v>177</v>
      </c>
      <c r="L440" s="169"/>
      <c r="M440" s="170" t="s">
        <v>1</v>
      </c>
      <c r="N440" s="171" t="s">
        <v>50</v>
      </c>
      <c r="P440" s="146">
        <f>O440*H440</f>
        <v>0</v>
      </c>
      <c r="Q440" s="146">
        <v>0.04</v>
      </c>
      <c r="R440" s="146">
        <f>Q440*H440</f>
        <v>0.04</v>
      </c>
      <c r="S440" s="146">
        <v>0</v>
      </c>
      <c r="T440" s="147">
        <f>S440*H440</f>
        <v>0</v>
      </c>
      <c r="AR440" s="148" t="s">
        <v>219</v>
      </c>
      <c r="AT440" s="148" t="s">
        <v>250</v>
      </c>
      <c r="AU440" s="148" t="s">
        <v>98</v>
      </c>
      <c r="AY440" s="17" t="s">
        <v>171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7" t="s">
        <v>92</v>
      </c>
      <c r="BK440" s="149">
        <f>ROUND(I440*H440,2)</f>
        <v>0</v>
      </c>
      <c r="BL440" s="17" t="s">
        <v>178</v>
      </c>
      <c r="BM440" s="148" t="s">
        <v>2521</v>
      </c>
    </row>
    <row r="441" spans="2:65" s="1" customFormat="1">
      <c r="B441" s="33"/>
      <c r="D441" s="150" t="s">
        <v>180</v>
      </c>
      <c r="F441" s="151" t="s">
        <v>1335</v>
      </c>
      <c r="I441" s="152"/>
      <c r="L441" s="33"/>
      <c r="M441" s="153"/>
      <c r="T441" s="57"/>
      <c r="AT441" s="17" t="s">
        <v>180</v>
      </c>
      <c r="AU441" s="17" t="s">
        <v>98</v>
      </c>
    </row>
    <row r="442" spans="2:65" s="14" customFormat="1">
      <c r="B442" s="182"/>
      <c r="D442" s="150" t="s">
        <v>182</v>
      </c>
      <c r="E442" s="183" t="s">
        <v>1</v>
      </c>
      <c r="F442" s="184" t="s">
        <v>2519</v>
      </c>
      <c r="H442" s="183" t="s">
        <v>1</v>
      </c>
      <c r="I442" s="185"/>
      <c r="L442" s="182"/>
      <c r="M442" s="186"/>
      <c r="T442" s="187"/>
      <c r="AT442" s="183" t="s">
        <v>182</v>
      </c>
      <c r="AU442" s="183" t="s">
        <v>98</v>
      </c>
      <c r="AV442" s="14" t="s">
        <v>92</v>
      </c>
      <c r="AW442" s="14" t="s">
        <v>40</v>
      </c>
      <c r="AX442" s="14" t="s">
        <v>85</v>
      </c>
      <c r="AY442" s="183" t="s">
        <v>171</v>
      </c>
    </row>
    <row r="443" spans="2:65" s="12" customFormat="1">
      <c r="B443" s="154"/>
      <c r="D443" s="150" t="s">
        <v>182</v>
      </c>
      <c r="E443" s="155" t="s">
        <v>1</v>
      </c>
      <c r="F443" s="156" t="s">
        <v>785</v>
      </c>
      <c r="H443" s="157">
        <v>1</v>
      </c>
      <c r="I443" s="158"/>
      <c r="L443" s="154"/>
      <c r="M443" s="159"/>
      <c r="T443" s="160"/>
      <c r="AT443" s="155" t="s">
        <v>182</v>
      </c>
      <c r="AU443" s="155" t="s">
        <v>98</v>
      </c>
      <c r="AV443" s="12" t="s">
        <v>98</v>
      </c>
      <c r="AW443" s="12" t="s">
        <v>40</v>
      </c>
      <c r="AX443" s="12" t="s">
        <v>85</v>
      </c>
      <c r="AY443" s="155" t="s">
        <v>171</v>
      </c>
    </row>
    <row r="444" spans="2:65" s="13" customFormat="1">
      <c r="B444" s="172"/>
      <c r="D444" s="150" t="s">
        <v>182</v>
      </c>
      <c r="E444" s="173" t="s">
        <v>1</v>
      </c>
      <c r="F444" s="174" t="s">
        <v>546</v>
      </c>
      <c r="H444" s="175">
        <v>1</v>
      </c>
      <c r="I444" s="176"/>
      <c r="L444" s="172"/>
      <c r="M444" s="177"/>
      <c r="T444" s="178"/>
      <c r="AT444" s="173" t="s">
        <v>182</v>
      </c>
      <c r="AU444" s="173" t="s">
        <v>98</v>
      </c>
      <c r="AV444" s="13" t="s">
        <v>178</v>
      </c>
      <c r="AW444" s="13" t="s">
        <v>40</v>
      </c>
      <c r="AX444" s="13" t="s">
        <v>92</v>
      </c>
      <c r="AY444" s="173" t="s">
        <v>171</v>
      </c>
    </row>
    <row r="445" spans="2:65" s="1" customFormat="1" ht="24.15" customHeight="1">
      <c r="B445" s="33"/>
      <c r="C445" s="162" t="s">
        <v>417</v>
      </c>
      <c r="D445" s="162" t="s">
        <v>250</v>
      </c>
      <c r="E445" s="163" t="s">
        <v>1341</v>
      </c>
      <c r="F445" s="164" t="s">
        <v>1342</v>
      </c>
      <c r="G445" s="165" t="s">
        <v>382</v>
      </c>
      <c r="H445" s="166">
        <v>3</v>
      </c>
      <c r="I445" s="167"/>
      <c r="J445" s="168">
        <f>ROUND(I445*H445,2)</f>
        <v>0</v>
      </c>
      <c r="K445" s="164" t="s">
        <v>177</v>
      </c>
      <c r="L445" s="169"/>
      <c r="M445" s="170" t="s">
        <v>1</v>
      </c>
      <c r="N445" s="171" t="s">
        <v>50</v>
      </c>
      <c r="P445" s="146">
        <f>O445*H445</f>
        <v>0</v>
      </c>
      <c r="Q445" s="146">
        <v>6.8000000000000005E-2</v>
      </c>
      <c r="R445" s="146">
        <f>Q445*H445</f>
        <v>0.20400000000000001</v>
      </c>
      <c r="S445" s="146">
        <v>0</v>
      </c>
      <c r="T445" s="147">
        <f>S445*H445</f>
        <v>0</v>
      </c>
      <c r="AR445" s="148" t="s">
        <v>219</v>
      </c>
      <c r="AT445" s="148" t="s">
        <v>250</v>
      </c>
      <c r="AU445" s="148" t="s">
        <v>98</v>
      </c>
      <c r="AY445" s="17" t="s">
        <v>171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92</v>
      </c>
      <c r="BK445" s="149">
        <f>ROUND(I445*H445,2)</f>
        <v>0</v>
      </c>
      <c r="BL445" s="17" t="s">
        <v>178</v>
      </c>
      <c r="BM445" s="148" t="s">
        <v>2522</v>
      </c>
    </row>
    <row r="446" spans="2:65" s="1" customFormat="1">
      <c r="B446" s="33"/>
      <c r="D446" s="150" t="s">
        <v>180</v>
      </c>
      <c r="F446" s="151" t="s">
        <v>1342</v>
      </c>
      <c r="I446" s="152"/>
      <c r="L446" s="33"/>
      <c r="M446" s="153"/>
      <c r="T446" s="57"/>
      <c r="AT446" s="17" t="s">
        <v>180</v>
      </c>
      <c r="AU446" s="17" t="s">
        <v>98</v>
      </c>
    </row>
    <row r="447" spans="2:65" s="14" customFormat="1">
      <c r="B447" s="182"/>
      <c r="D447" s="150" t="s">
        <v>182</v>
      </c>
      <c r="E447" s="183" t="s">
        <v>1</v>
      </c>
      <c r="F447" s="184" t="s">
        <v>2519</v>
      </c>
      <c r="H447" s="183" t="s">
        <v>1</v>
      </c>
      <c r="I447" s="185"/>
      <c r="L447" s="182"/>
      <c r="M447" s="186"/>
      <c r="T447" s="187"/>
      <c r="AT447" s="183" t="s">
        <v>182</v>
      </c>
      <c r="AU447" s="183" t="s">
        <v>98</v>
      </c>
      <c r="AV447" s="14" t="s">
        <v>92</v>
      </c>
      <c r="AW447" s="14" t="s">
        <v>40</v>
      </c>
      <c r="AX447" s="14" t="s">
        <v>85</v>
      </c>
      <c r="AY447" s="183" t="s">
        <v>171</v>
      </c>
    </row>
    <row r="448" spans="2:65" s="12" customFormat="1">
      <c r="B448" s="154"/>
      <c r="D448" s="150" t="s">
        <v>182</v>
      </c>
      <c r="E448" s="155" t="s">
        <v>1</v>
      </c>
      <c r="F448" s="156" t="s">
        <v>1551</v>
      </c>
      <c r="H448" s="157">
        <v>3</v>
      </c>
      <c r="I448" s="158"/>
      <c r="L448" s="154"/>
      <c r="M448" s="159"/>
      <c r="T448" s="160"/>
      <c r="AT448" s="155" t="s">
        <v>182</v>
      </c>
      <c r="AU448" s="155" t="s">
        <v>98</v>
      </c>
      <c r="AV448" s="12" t="s">
        <v>98</v>
      </c>
      <c r="AW448" s="12" t="s">
        <v>40</v>
      </c>
      <c r="AX448" s="12" t="s">
        <v>85</v>
      </c>
      <c r="AY448" s="155" t="s">
        <v>171</v>
      </c>
    </row>
    <row r="449" spans="2:65" s="13" customFormat="1">
      <c r="B449" s="172"/>
      <c r="D449" s="150" t="s">
        <v>182</v>
      </c>
      <c r="E449" s="173" t="s">
        <v>1</v>
      </c>
      <c r="F449" s="174" t="s">
        <v>546</v>
      </c>
      <c r="H449" s="175">
        <v>3</v>
      </c>
      <c r="I449" s="176"/>
      <c r="L449" s="172"/>
      <c r="M449" s="177"/>
      <c r="T449" s="178"/>
      <c r="AT449" s="173" t="s">
        <v>182</v>
      </c>
      <c r="AU449" s="173" t="s">
        <v>98</v>
      </c>
      <c r="AV449" s="13" t="s">
        <v>178</v>
      </c>
      <c r="AW449" s="13" t="s">
        <v>40</v>
      </c>
      <c r="AX449" s="13" t="s">
        <v>92</v>
      </c>
      <c r="AY449" s="173" t="s">
        <v>171</v>
      </c>
    </row>
    <row r="450" spans="2:65" s="1" customFormat="1" ht="21.75" customHeight="1">
      <c r="B450" s="33"/>
      <c r="C450" s="137" t="s">
        <v>422</v>
      </c>
      <c r="D450" s="137" t="s">
        <v>173</v>
      </c>
      <c r="E450" s="138" t="s">
        <v>1344</v>
      </c>
      <c r="F450" s="139" t="s">
        <v>1345</v>
      </c>
      <c r="G450" s="140" t="s">
        <v>382</v>
      </c>
      <c r="H450" s="141">
        <v>1</v>
      </c>
      <c r="I450" s="142"/>
      <c r="J450" s="143">
        <f>ROUND(I450*H450,2)</f>
        <v>0</v>
      </c>
      <c r="K450" s="139" t="s">
        <v>177</v>
      </c>
      <c r="L450" s="33"/>
      <c r="M450" s="144" t="s">
        <v>1</v>
      </c>
      <c r="N450" s="145" t="s">
        <v>50</v>
      </c>
      <c r="P450" s="146">
        <f>O450*H450</f>
        <v>0</v>
      </c>
      <c r="Q450" s="146">
        <v>0.22394</v>
      </c>
      <c r="R450" s="146">
        <f>Q450*H450</f>
        <v>0.22394</v>
      </c>
      <c r="S450" s="146">
        <v>0</v>
      </c>
      <c r="T450" s="147">
        <f>S450*H450</f>
        <v>0</v>
      </c>
      <c r="AR450" s="148" t="s">
        <v>178</v>
      </c>
      <c r="AT450" s="148" t="s">
        <v>173</v>
      </c>
      <c r="AU450" s="148" t="s">
        <v>98</v>
      </c>
      <c r="AY450" s="17" t="s">
        <v>171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7" t="s">
        <v>92</v>
      </c>
      <c r="BK450" s="149">
        <f>ROUND(I450*H450,2)</f>
        <v>0</v>
      </c>
      <c r="BL450" s="17" t="s">
        <v>178</v>
      </c>
      <c r="BM450" s="148" t="s">
        <v>2523</v>
      </c>
    </row>
    <row r="451" spans="2:65" s="1" customFormat="1" ht="19.2">
      <c r="B451" s="33"/>
      <c r="D451" s="150" t="s">
        <v>180</v>
      </c>
      <c r="F451" s="151" t="s">
        <v>1347</v>
      </c>
      <c r="I451" s="152"/>
      <c r="L451" s="33"/>
      <c r="M451" s="153"/>
      <c r="T451" s="57"/>
      <c r="AT451" s="17" t="s">
        <v>180</v>
      </c>
      <c r="AU451" s="17" t="s">
        <v>98</v>
      </c>
    </row>
    <row r="452" spans="2:65" s="14" customFormat="1">
      <c r="B452" s="182"/>
      <c r="D452" s="150" t="s">
        <v>182</v>
      </c>
      <c r="E452" s="183" t="s">
        <v>1</v>
      </c>
      <c r="F452" s="184" t="s">
        <v>2519</v>
      </c>
      <c r="H452" s="183" t="s">
        <v>1</v>
      </c>
      <c r="I452" s="185"/>
      <c r="L452" s="182"/>
      <c r="M452" s="186"/>
      <c r="T452" s="187"/>
      <c r="AT452" s="183" t="s">
        <v>182</v>
      </c>
      <c r="AU452" s="183" t="s">
        <v>98</v>
      </c>
      <c r="AV452" s="14" t="s">
        <v>92</v>
      </c>
      <c r="AW452" s="14" t="s">
        <v>40</v>
      </c>
      <c r="AX452" s="14" t="s">
        <v>85</v>
      </c>
      <c r="AY452" s="183" t="s">
        <v>171</v>
      </c>
    </row>
    <row r="453" spans="2:65" s="12" customFormat="1">
      <c r="B453" s="154"/>
      <c r="D453" s="150" t="s">
        <v>182</v>
      </c>
      <c r="E453" s="155" t="s">
        <v>1</v>
      </c>
      <c r="F453" s="156" t="s">
        <v>785</v>
      </c>
      <c r="H453" s="157">
        <v>1</v>
      </c>
      <c r="I453" s="158"/>
      <c r="L453" s="154"/>
      <c r="M453" s="159"/>
      <c r="T453" s="160"/>
      <c r="AT453" s="155" t="s">
        <v>182</v>
      </c>
      <c r="AU453" s="155" t="s">
        <v>98</v>
      </c>
      <c r="AV453" s="12" t="s">
        <v>98</v>
      </c>
      <c r="AW453" s="12" t="s">
        <v>40</v>
      </c>
      <c r="AX453" s="12" t="s">
        <v>85</v>
      </c>
      <c r="AY453" s="155" t="s">
        <v>171</v>
      </c>
    </row>
    <row r="454" spans="2:65" s="13" customFormat="1">
      <c r="B454" s="172"/>
      <c r="D454" s="150" t="s">
        <v>182</v>
      </c>
      <c r="E454" s="173" t="s">
        <v>1</v>
      </c>
      <c r="F454" s="174" t="s">
        <v>546</v>
      </c>
      <c r="H454" s="175">
        <v>1</v>
      </c>
      <c r="I454" s="176"/>
      <c r="L454" s="172"/>
      <c r="M454" s="177"/>
      <c r="T454" s="178"/>
      <c r="AT454" s="173" t="s">
        <v>182</v>
      </c>
      <c r="AU454" s="173" t="s">
        <v>98</v>
      </c>
      <c r="AV454" s="13" t="s">
        <v>178</v>
      </c>
      <c r="AW454" s="13" t="s">
        <v>40</v>
      </c>
      <c r="AX454" s="13" t="s">
        <v>92</v>
      </c>
      <c r="AY454" s="173" t="s">
        <v>171</v>
      </c>
    </row>
    <row r="455" spans="2:65" s="1" customFormat="1" ht="24.15" customHeight="1">
      <c r="B455" s="33"/>
      <c r="C455" s="162" t="s">
        <v>426</v>
      </c>
      <c r="D455" s="162" t="s">
        <v>250</v>
      </c>
      <c r="E455" s="163" t="s">
        <v>1349</v>
      </c>
      <c r="F455" s="164" t="s">
        <v>1350</v>
      </c>
      <c r="G455" s="165" t="s">
        <v>382</v>
      </c>
      <c r="H455" s="166">
        <v>1</v>
      </c>
      <c r="I455" s="167"/>
      <c r="J455" s="168">
        <f>ROUND(I455*H455,2)</f>
        <v>0</v>
      </c>
      <c r="K455" s="164" t="s">
        <v>177</v>
      </c>
      <c r="L455" s="169"/>
      <c r="M455" s="170" t="s">
        <v>1</v>
      </c>
      <c r="N455" s="171" t="s">
        <v>50</v>
      </c>
      <c r="P455" s="146">
        <f>O455*H455</f>
        <v>0</v>
      </c>
      <c r="Q455" s="146">
        <v>8.1000000000000003E-2</v>
      </c>
      <c r="R455" s="146">
        <f>Q455*H455</f>
        <v>8.1000000000000003E-2</v>
      </c>
      <c r="S455" s="146">
        <v>0</v>
      </c>
      <c r="T455" s="147">
        <f>S455*H455</f>
        <v>0</v>
      </c>
      <c r="AR455" s="148" t="s">
        <v>219</v>
      </c>
      <c r="AT455" s="148" t="s">
        <v>250</v>
      </c>
      <c r="AU455" s="148" t="s">
        <v>98</v>
      </c>
      <c r="AY455" s="17" t="s">
        <v>171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92</v>
      </c>
      <c r="BK455" s="149">
        <f>ROUND(I455*H455,2)</f>
        <v>0</v>
      </c>
      <c r="BL455" s="17" t="s">
        <v>178</v>
      </c>
      <c r="BM455" s="148" t="s">
        <v>2524</v>
      </c>
    </row>
    <row r="456" spans="2:65" s="1" customFormat="1">
      <c r="B456" s="33"/>
      <c r="D456" s="150" t="s">
        <v>180</v>
      </c>
      <c r="F456" s="151" t="s">
        <v>1350</v>
      </c>
      <c r="I456" s="152"/>
      <c r="L456" s="33"/>
      <c r="M456" s="153"/>
      <c r="T456" s="57"/>
      <c r="AT456" s="17" t="s">
        <v>180</v>
      </c>
      <c r="AU456" s="17" t="s">
        <v>98</v>
      </c>
    </row>
    <row r="457" spans="2:65" s="14" customFormat="1">
      <c r="B457" s="182"/>
      <c r="D457" s="150" t="s">
        <v>182</v>
      </c>
      <c r="E457" s="183" t="s">
        <v>1</v>
      </c>
      <c r="F457" s="184" t="s">
        <v>2519</v>
      </c>
      <c r="H457" s="183" t="s">
        <v>1</v>
      </c>
      <c r="I457" s="185"/>
      <c r="L457" s="182"/>
      <c r="M457" s="186"/>
      <c r="T457" s="187"/>
      <c r="AT457" s="183" t="s">
        <v>182</v>
      </c>
      <c r="AU457" s="183" t="s">
        <v>98</v>
      </c>
      <c r="AV457" s="14" t="s">
        <v>92</v>
      </c>
      <c r="AW457" s="14" t="s">
        <v>40</v>
      </c>
      <c r="AX457" s="14" t="s">
        <v>85</v>
      </c>
      <c r="AY457" s="183" t="s">
        <v>171</v>
      </c>
    </row>
    <row r="458" spans="2:65" s="12" customFormat="1">
      <c r="B458" s="154"/>
      <c r="D458" s="150" t="s">
        <v>182</v>
      </c>
      <c r="E458" s="155" t="s">
        <v>1</v>
      </c>
      <c r="F458" s="156" t="s">
        <v>785</v>
      </c>
      <c r="H458" s="157">
        <v>1</v>
      </c>
      <c r="I458" s="158"/>
      <c r="L458" s="154"/>
      <c r="M458" s="159"/>
      <c r="T458" s="160"/>
      <c r="AT458" s="155" t="s">
        <v>182</v>
      </c>
      <c r="AU458" s="155" t="s">
        <v>98</v>
      </c>
      <c r="AV458" s="12" t="s">
        <v>98</v>
      </c>
      <c r="AW458" s="12" t="s">
        <v>40</v>
      </c>
      <c r="AX458" s="12" t="s">
        <v>85</v>
      </c>
      <c r="AY458" s="155" t="s">
        <v>171</v>
      </c>
    </row>
    <row r="459" spans="2:65" s="13" customFormat="1">
      <c r="B459" s="172"/>
      <c r="D459" s="150" t="s">
        <v>182</v>
      </c>
      <c r="E459" s="173" t="s">
        <v>1</v>
      </c>
      <c r="F459" s="174" t="s">
        <v>546</v>
      </c>
      <c r="H459" s="175">
        <v>1</v>
      </c>
      <c r="I459" s="176"/>
      <c r="L459" s="172"/>
      <c r="M459" s="177"/>
      <c r="T459" s="178"/>
      <c r="AT459" s="173" t="s">
        <v>182</v>
      </c>
      <c r="AU459" s="173" t="s">
        <v>98</v>
      </c>
      <c r="AV459" s="13" t="s">
        <v>178</v>
      </c>
      <c r="AW459" s="13" t="s">
        <v>40</v>
      </c>
      <c r="AX459" s="13" t="s">
        <v>92</v>
      </c>
      <c r="AY459" s="173" t="s">
        <v>171</v>
      </c>
    </row>
    <row r="460" spans="2:65" s="1" customFormat="1" ht="33" customHeight="1">
      <c r="B460" s="33"/>
      <c r="C460" s="137" t="s">
        <v>430</v>
      </c>
      <c r="D460" s="137" t="s">
        <v>173</v>
      </c>
      <c r="E460" s="138" t="s">
        <v>1352</v>
      </c>
      <c r="F460" s="139" t="s">
        <v>1353</v>
      </c>
      <c r="G460" s="140" t="s">
        <v>215</v>
      </c>
      <c r="H460" s="141">
        <v>14.292</v>
      </c>
      <c r="I460" s="142"/>
      <c r="J460" s="143">
        <f>ROUND(I460*H460,2)</f>
        <v>0</v>
      </c>
      <c r="K460" s="139" t="s">
        <v>177</v>
      </c>
      <c r="L460" s="33"/>
      <c r="M460" s="144" t="s">
        <v>1</v>
      </c>
      <c r="N460" s="145" t="s">
        <v>50</v>
      </c>
      <c r="P460" s="146">
        <f>O460*H460</f>
        <v>0</v>
      </c>
      <c r="Q460" s="146">
        <v>0</v>
      </c>
      <c r="R460" s="146">
        <f>Q460*H460</f>
        <v>0</v>
      </c>
      <c r="S460" s="146">
        <v>0</v>
      </c>
      <c r="T460" s="147">
        <f>S460*H460</f>
        <v>0</v>
      </c>
      <c r="AR460" s="148" t="s">
        <v>178</v>
      </c>
      <c r="AT460" s="148" t="s">
        <v>173</v>
      </c>
      <c r="AU460" s="148" t="s">
        <v>98</v>
      </c>
      <c r="AY460" s="17" t="s">
        <v>171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7" t="s">
        <v>92</v>
      </c>
      <c r="BK460" s="149">
        <f>ROUND(I460*H460,2)</f>
        <v>0</v>
      </c>
      <c r="BL460" s="17" t="s">
        <v>178</v>
      </c>
      <c r="BM460" s="148" t="s">
        <v>2525</v>
      </c>
    </row>
    <row r="461" spans="2:65" s="1" customFormat="1" ht="28.8">
      <c r="B461" s="33"/>
      <c r="D461" s="150" t="s">
        <v>180</v>
      </c>
      <c r="F461" s="151" t="s">
        <v>1355</v>
      </c>
      <c r="I461" s="152"/>
      <c r="L461" s="33"/>
      <c r="M461" s="153"/>
      <c r="T461" s="57"/>
      <c r="AT461" s="17" t="s">
        <v>180</v>
      </c>
      <c r="AU461" s="17" t="s">
        <v>98</v>
      </c>
    </row>
    <row r="462" spans="2:65" s="14" customFormat="1">
      <c r="B462" s="182"/>
      <c r="D462" s="150" t="s">
        <v>182</v>
      </c>
      <c r="E462" s="183" t="s">
        <v>1</v>
      </c>
      <c r="F462" s="184" t="s">
        <v>2324</v>
      </c>
      <c r="H462" s="183" t="s">
        <v>1</v>
      </c>
      <c r="I462" s="185"/>
      <c r="L462" s="182"/>
      <c r="M462" s="186"/>
      <c r="T462" s="187"/>
      <c r="AT462" s="183" t="s">
        <v>182</v>
      </c>
      <c r="AU462" s="183" t="s">
        <v>98</v>
      </c>
      <c r="AV462" s="14" t="s">
        <v>92</v>
      </c>
      <c r="AW462" s="14" t="s">
        <v>40</v>
      </c>
      <c r="AX462" s="14" t="s">
        <v>85</v>
      </c>
      <c r="AY462" s="183" t="s">
        <v>171</v>
      </c>
    </row>
    <row r="463" spans="2:65" s="12" customFormat="1" ht="20.399999999999999">
      <c r="B463" s="154"/>
      <c r="D463" s="150" t="s">
        <v>182</v>
      </c>
      <c r="E463" s="155" t="s">
        <v>1</v>
      </c>
      <c r="F463" s="156" t="s">
        <v>2526</v>
      </c>
      <c r="H463" s="157">
        <v>14.292</v>
      </c>
      <c r="I463" s="158"/>
      <c r="L463" s="154"/>
      <c r="M463" s="159"/>
      <c r="T463" s="160"/>
      <c r="AT463" s="155" t="s">
        <v>182</v>
      </c>
      <c r="AU463" s="155" t="s">
        <v>98</v>
      </c>
      <c r="AV463" s="12" t="s">
        <v>98</v>
      </c>
      <c r="AW463" s="12" t="s">
        <v>40</v>
      </c>
      <c r="AX463" s="12" t="s">
        <v>85</v>
      </c>
      <c r="AY463" s="155" t="s">
        <v>171</v>
      </c>
    </row>
    <row r="464" spans="2:65" s="13" customFormat="1">
      <c r="B464" s="172"/>
      <c r="D464" s="150" t="s">
        <v>182</v>
      </c>
      <c r="E464" s="173" t="s">
        <v>1</v>
      </c>
      <c r="F464" s="174" t="s">
        <v>546</v>
      </c>
      <c r="H464" s="175">
        <v>14.292</v>
      </c>
      <c r="I464" s="176"/>
      <c r="L464" s="172"/>
      <c r="M464" s="177"/>
      <c r="T464" s="178"/>
      <c r="AT464" s="173" t="s">
        <v>182</v>
      </c>
      <c r="AU464" s="173" t="s">
        <v>98</v>
      </c>
      <c r="AV464" s="13" t="s">
        <v>178</v>
      </c>
      <c r="AW464" s="13" t="s">
        <v>40</v>
      </c>
      <c r="AX464" s="13" t="s">
        <v>92</v>
      </c>
      <c r="AY464" s="173" t="s">
        <v>171</v>
      </c>
    </row>
    <row r="465" spans="2:65" s="1" customFormat="1" ht="33" customHeight="1">
      <c r="B465" s="33"/>
      <c r="C465" s="137" t="s">
        <v>434</v>
      </c>
      <c r="D465" s="137" t="s">
        <v>173</v>
      </c>
      <c r="E465" s="138" t="s">
        <v>1359</v>
      </c>
      <c r="F465" s="139" t="s">
        <v>1360</v>
      </c>
      <c r="G465" s="140" t="s">
        <v>215</v>
      </c>
      <c r="H465" s="141">
        <v>2</v>
      </c>
      <c r="I465" s="142"/>
      <c r="J465" s="143">
        <f>ROUND(I465*H465,2)</f>
        <v>0</v>
      </c>
      <c r="K465" s="139" t="s">
        <v>177</v>
      </c>
      <c r="L465" s="33"/>
      <c r="M465" s="144" t="s">
        <v>1</v>
      </c>
      <c r="N465" s="145" t="s">
        <v>50</v>
      </c>
      <c r="P465" s="146">
        <f>O465*H465</f>
        <v>0</v>
      </c>
      <c r="Q465" s="146">
        <v>0</v>
      </c>
      <c r="R465" s="146">
        <f>Q465*H465</f>
        <v>0</v>
      </c>
      <c r="S465" s="146">
        <v>0</v>
      </c>
      <c r="T465" s="147">
        <f>S465*H465</f>
        <v>0</v>
      </c>
      <c r="AR465" s="148" t="s">
        <v>178</v>
      </c>
      <c r="AT465" s="148" t="s">
        <v>173</v>
      </c>
      <c r="AU465" s="148" t="s">
        <v>98</v>
      </c>
      <c r="AY465" s="17" t="s">
        <v>171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7" t="s">
        <v>92</v>
      </c>
      <c r="BK465" s="149">
        <f>ROUND(I465*H465,2)</f>
        <v>0</v>
      </c>
      <c r="BL465" s="17" t="s">
        <v>178</v>
      </c>
      <c r="BM465" s="148" t="s">
        <v>2527</v>
      </c>
    </row>
    <row r="466" spans="2:65" s="1" customFormat="1" ht="28.8">
      <c r="B466" s="33"/>
      <c r="D466" s="150" t="s">
        <v>180</v>
      </c>
      <c r="F466" s="151" t="s">
        <v>1362</v>
      </c>
      <c r="I466" s="152"/>
      <c r="L466" s="33"/>
      <c r="M466" s="153"/>
      <c r="T466" s="57"/>
      <c r="AT466" s="17" t="s">
        <v>180</v>
      </c>
      <c r="AU466" s="17" t="s">
        <v>98</v>
      </c>
    </row>
    <row r="467" spans="2:65" s="14" customFormat="1">
      <c r="B467" s="182"/>
      <c r="D467" s="150" t="s">
        <v>182</v>
      </c>
      <c r="E467" s="183" t="s">
        <v>1</v>
      </c>
      <c r="F467" s="184" t="s">
        <v>2528</v>
      </c>
      <c r="H467" s="183" t="s">
        <v>1</v>
      </c>
      <c r="I467" s="185"/>
      <c r="L467" s="182"/>
      <c r="M467" s="186"/>
      <c r="T467" s="187"/>
      <c r="AT467" s="183" t="s">
        <v>182</v>
      </c>
      <c r="AU467" s="183" t="s">
        <v>98</v>
      </c>
      <c r="AV467" s="14" t="s">
        <v>92</v>
      </c>
      <c r="AW467" s="14" t="s">
        <v>40</v>
      </c>
      <c r="AX467" s="14" t="s">
        <v>85</v>
      </c>
      <c r="AY467" s="183" t="s">
        <v>171</v>
      </c>
    </row>
    <row r="468" spans="2:65" s="12" customFormat="1">
      <c r="B468" s="154"/>
      <c r="D468" s="150" t="s">
        <v>182</v>
      </c>
      <c r="E468" s="155" t="s">
        <v>1</v>
      </c>
      <c r="F468" s="156" t="s">
        <v>2529</v>
      </c>
      <c r="H468" s="157">
        <v>2</v>
      </c>
      <c r="I468" s="158"/>
      <c r="L468" s="154"/>
      <c r="M468" s="159"/>
      <c r="T468" s="160"/>
      <c r="AT468" s="155" t="s">
        <v>182</v>
      </c>
      <c r="AU468" s="155" t="s">
        <v>98</v>
      </c>
      <c r="AV468" s="12" t="s">
        <v>98</v>
      </c>
      <c r="AW468" s="12" t="s">
        <v>40</v>
      </c>
      <c r="AX468" s="12" t="s">
        <v>85</v>
      </c>
      <c r="AY468" s="155" t="s">
        <v>171</v>
      </c>
    </row>
    <row r="469" spans="2:65" s="13" customFormat="1">
      <c r="B469" s="172"/>
      <c r="D469" s="150" t="s">
        <v>182</v>
      </c>
      <c r="E469" s="173" t="s">
        <v>1</v>
      </c>
      <c r="F469" s="174" t="s">
        <v>546</v>
      </c>
      <c r="H469" s="175">
        <v>2</v>
      </c>
      <c r="I469" s="176"/>
      <c r="L469" s="172"/>
      <c r="M469" s="177"/>
      <c r="T469" s="178"/>
      <c r="AT469" s="173" t="s">
        <v>182</v>
      </c>
      <c r="AU469" s="173" t="s">
        <v>98</v>
      </c>
      <c r="AV469" s="13" t="s">
        <v>178</v>
      </c>
      <c r="AW469" s="13" t="s">
        <v>40</v>
      </c>
      <c r="AX469" s="13" t="s">
        <v>92</v>
      </c>
      <c r="AY469" s="173" t="s">
        <v>171</v>
      </c>
    </row>
    <row r="470" spans="2:65" s="1" customFormat="1" ht="24.15" customHeight="1">
      <c r="B470" s="33"/>
      <c r="C470" s="137" t="s">
        <v>439</v>
      </c>
      <c r="D470" s="137" t="s">
        <v>173</v>
      </c>
      <c r="E470" s="138" t="s">
        <v>1365</v>
      </c>
      <c r="F470" s="139" t="s">
        <v>1366</v>
      </c>
      <c r="G470" s="140" t="s">
        <v>215</v>
      </c>
      <c r="H470" s="141">
        <v>1.524</v>
      </c>
      <c r="I470" s="142"/>
      <c r="J470" s="143">
        <f>ROUND(I470*H470,2)</f>
        <v>0</v>
      </c>
      <c r="K470" s="139" t="s">
        <v>177</v>
      </c>
      <c r="L470" s="33"/>
      <c r="M470" s="144" t="s">
        <v>1</v>
      </c>
      <c r="N470" s="145" t="s">
        <v>50</v>
      </c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AR470" s="148" t="s">
        <v>178</v>
      </c>
      <c r="AT470" s="148" t="s">
        <v>173</v>
      </c>
      <c r="AU470" s="148" t="s">
        <v>98</v>
      </c>
      <c r="AY470" s="17" t="s">
        <v>171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7" t="s">
        <v>92</v>
      </c>
      <c r="BK470" s="149">
        <f>ROUND(I470*H470,2)</f>
        <v>0</v>
      </c>
      <c r="BL470" s="17" t="s">
        <v>178</v>
      </c>
      <c r="BM470" s="148" t="s">
        <v>2530</v>
      </c>
    </row>
    <row r="471" spans="2:65" s="1" customFormat="1" ht="28.8">
      <c r="B471" s="33"/>
      <c r="D471" s="150" t="s">
        <v>180</v>
      </c>
      <c r="F471" s="151" t="s">
        <v>1368</v>
      </c>
      <c r="I471" s="152"/>
      <c r="L471" s="33"/>
      <c r="M471" s="153"/>
      <c r="T471" s="57"/>
      <c r="AT471" s="17" t="s">
        <v>180</v>
      </c>
      <c r="AU471" s="17" t="s">
        <v>98</v>
      </c>
    </row>
    <row r="472" spans="2:65" s="14" customFormat="1">
      <c r="B472" s="182"/>
      <c r="D472" s="150" t="s">
        <v>182</v>
      </c>
      <c r="E472" s="183" t="s">
        <v>1</v>
      </c>
      <c r="F472" s="184" t="s">
        <v>2324</v>
      </c>
      <c r="H472" s="183" t="s">
        <v>1</v>
      </c>
      <c r="I472" s="185"/>
      <c r="L472" s="182"/>
      <c r="M472" s="186"/>
      <c r="T472" s="187"/>
      <c r="AT472" s="183" t="s">
        <v>182</v>
      </c>
      <c r="AU472" s="183" t="s">
        <v>98</v>
      </c>
      <c r="AV472" s="14" t="s">
        <v>92</v>
      </c>
      <c r="AW472" s="14" t="s">
        <v>40</v>
      </c>
      <c r="AX472" s="14" t="s">
        <v>85</v>
      </c>
      <c r="AY472" s="183" t="s">
        <v>171</v>
      </c>
    </row>
    <row r="473" spans="2:65" s="12" customFormat="1">
      <c r="B473" s="154"/>
      <c r="D473" s="150" t="s">
        <v>182</v>
      </c>
      <c r="E473" s="155" t="s">
        <v>1</v>
      </c>
      <c r="F473" s="156" t="s">
        <v>2531</v>
      </c>
      <c r="H473" s="157">
        <v>1.524</v>
      </c>
      <c r="I473" s="158"/>
      <c r="L473" s="154"/>
      <c r="M473" s="159"/>
      <c r="T473" s="160"/>
      <c r="AT473" s="155" t="s">
        <v>182</v>
      </c>
      <c r="AU473" s="155" t="s">
        <v>98</v>
      </c>
      <c r="AV473" s="12" t="s">
        <v>98</v>
      </c>
      <c r="AW473" s="12" t="s">
        <v>40</v>
      </c>
      <c r="AX473" s="12" t="s">
        <v>85</v>
      </c>
      <c r="AY473" s="155" t="s">
        <v>171</v>
      </c>
    </row>
    <row r="474" spans="2:65" s="13" customFormat="1">
      <c r="B474" s="172"/>
      <c r="D474" s="150" t="s">
        <v>182</v>
      </c>
      <c r="E474" s="173" t="s">
        <v>1</v>
      </c>
      <c r="F474" s="174" t="s">
        <v>546</v>
      </c>
      <c r="H474" s="175">
        <v>1.524</v>
      </c>
      <c r="I474" s="176"/>
      <c r="L474" s="172"/>
      <c r="M474" s="177"/>
      <c r="T474" s="178"/>
      <c r="AT474" s="173" t="s">
        <v>182</v>
      </c>
      <c r="AU474" s="173" t="s">
        <v>98</v>
      </c>
      <c r="AV474" s="13" t="s">
        <v>178</v>
      </c>
      <c r="AW474" s="13" t="s">
        <v>40</v>
      </c>
      <c r="AX474" s="13" t="s">
        <v>92</v>
      </c>
      <c r="AY474" s="173" t="s">
        <v>171</v>
      </c>
    </row>
    <row r="475" spans="2:65" s="1" customFormat="1" ht="24.15" customHeight="1">
      <c r="B475" s="33"/>
      <c r="C475" s="137" t="s">
        <v>444</v>
      </c>
      <c r="D475" s="137" t="s">
        <v>173</v>
      </c>
      <c r="E475" s="138" t="s">
        <v>1373</v>
      </c>
      <c r="F475" s="139" t="s">
        <v>1374</v>
      </c>
      <c r="G475" s="140" t="s">
        <v>176</v>
      </c>
      <c r="H475" s="141">
        <v>27.82</v>
      </c>
      <c r="I475" s="142"/>
      <c r="J475" s="143">
        <f>ROUND(I475*H475,2)</f>
        <v>0</v>
      </c>
      <c r="K475" s="139" t="s">
        <v>177</v>
      </c>
      <c r="L475" s="33"/>
      <c r="M475" s="144" t="s">
        <v>1</v>
      </c>
      <c r="N475" s="145" t="s">
        <v>50</v>
      </c>
      <c r="P475" s="146">
        <f>O475*H475</f>
        <v>0</v>
      </c>
      <c r="Q475" s="146">
        <v>6.3200000000000001E-3</v>
      </c>
      <c r="R475" s="146">
        <f>Q475*H475</f>
        <v>0.17582240000000002</v>
      </c>
      <c r="S475" s="146">
        <v>0</v>
      </c>
      <c r="T475" s="147">
        <f>S475*H475</f>
        <v>0</v>
      </c>
      <c r="AR475" s="148" t="s">
        <v>178</v>
      </c>
      <c r="AT475" s="148" t="s">
        <v>173</v>
      </c>
      <c r="AU475" s="148" t="s">
        <v>98</v>
      </c>
      <c r="AY475" s="17" t="s">
        <v>171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7" t="s">
        <v>92</v>
      </c>
      <c r="BK475" s="149">
        <f>ROUND(I475*H475,2)</f>
        <v>0</v>
      </c>
      <c r="BL475" s="17" t="s">
        <v>178</v>
      </c>
      <c r="BM475" s="148" t="s">
        <v>2532</v>
      </c>
    </row>
    <row r="476" spans="2:65" s="1" customFormat="1" ht="28.8">
      <c r="B476" s="33"/>
      <c r="D476" s="150" t="s">
        <v>180</v>
      </c>
      <c r="F476" s="151" t="s">
        <v>1376</v>
      </c>
      <c r="I476" s="152"/>
      <c r="L476" s="33"/>
      <c r="M476" s="153"/>
      <c r="T476" s="57"/>
      <c r="AT476" s="17" t="s">
        <v>180</v>
      </c>
      <c r="AU476" s="17" t="s">
        <v>98</v>
      </c>
    </row>
    <row r="477" spans="2:65" s="14" customFormat="1">
      <c r="B477" s="182"/>
      <c r="D477" s="150" t="s">
        <v>182</v>
      </c>
      <c r="E477" s="183" t="s">
        <v>1</v>
      </c>
      <c r="F477" s="184" t="s">
        <v>2533</v>
      </c>
      <c r="H477" s="183" t="s">
        <v>1</v>
      </c>
      <c r="I477" s="185"/>
      <c r="L477" s="182"/>
      <c r="M477" s="186"/>
      <c r="T477" s="187"/>
      <c r="AT477" s="183" t="s">
        <v>182</v>
      </c>
      <c r="AU477" s="183" t="s">
        <v>98</v>
      </c>
      <c r="AV477" s="14" t="s">
        <v>92</v>
      </c>
      <c r="AW477" s="14" t="s">
        <v>40</v>
      </c>
      <c r="AX477" s="14" t="s">
        <v>85</v>
      </c>
      <c r="AY477" s="183" t="s">
        <v>171</v>
      </c>
    </row>
    <row r="478" spans="2:65" s="12" customFormat="1" ht="20.399999999999999">
      <c r="B478" s="154"/>
      <c r="D478" s="150" t="s">
        <v>182</v>
      </c>
      <c r="E478" s="155" t="s">
        <v>1</v>
      </c>
      <c r="F478" s="156" t="s">
        <v>2534</v>
      </c>
      <c r="H478" s="157">
        <v>23.82</v>
      </c>
      <c r="I478" s="158"/>
      <c r="L478" s="154"/>
      <c r="M478" s="159"/>
      <c r="T478" s="160"/>
      <c r="AT478" s="155" t="s">
        <v>182</v>
      </c>
      <c r="AU478" s="155" t="s">
        <v>98</v>
      </c>
      <c r="AV478" s="12" t="s">
        <v>98</v>
      </c>
      <c r="AW478" s="12" t="s">
        <v>40</v>
      </c>
      <c r="AX478" s="12" t="s">
        <v>85</v>
      </c>
      <c r="AY478" s="155" t="s">
        <v>171</v>
      </c>
    </row>
    <row r="479" spans="2:65" s="15" customFormat="1">
      <c r="B479" s="188"/>
      <c r="D479" s="150" t="s">
        <v>182</v>
      </c>
      <c r="E479" s="189" t="s">
        <v>1</v>
      </c>
      <c r="F479" s="190" t="s">
        <v>808</v>
      </c>
      <c r="H479" s="191">
        <v>23.82</v>
      </c>
      <c r="I479" s="192"/>
      <c r="L479" s="188"/>
      <c r="M479" s="193"/>
      <c r="T479" s="194"/>
      <c r="AT479" s="189" t="s">
        <v>182</v>
      </c>
      <c r="AU479" s="189" t="s">
        <v>98</v>
      </c>
      <c r="AV479" s="15" t="s">
        <v>190</v>
      </c>
      <c r="AW479" s="15" t="s">
        <v>40</v>
      </c>
      <c r="AX479" s="15" t="s">
        <v>85</v>
      </c>
      <c r="AY479" s="189" t="s">
        <v>171</v>
      </c>
    </row>
    <row r="480" spans="2:65" s="12" customFormat="1">
      <c r="B480" s="154"/>
      <c r="D480" s="150" t="s">
        <v>182</v>
      </c>
      <c r="E480" s="155" t="s">
        <v>1</v>
      </c>
      <c r="F480" s="156" t="s">
        <v>2535</v>
      </c>
      <c r="H480" s="157">
        <v>4</v>
      </c>
      <c r="I480" s="158"/>
      <c r="L480" s="154"/>
      <c r="M480" s="159"/>
      <c r="T480" s="160"/>
      <c r="AT480" s="155" t="s">
        <v>182</v>
      </c>
      <c r="AU480" s="155" t="s">
        <v>98</v>
      </c>
      <c r="AV480" s="12" t="s">
        <v>98</v>
      </c>
      <c r="AW480" s="12" t="s">
        <v>40</v>
      </c>
      <c r="AX480" s="12" t="s">
        <v>85</v>
      </c>
      <c r="AY480" s="155" t="s">
        <v>171</v>
      </c>
    </row>
    <row r="481" spans="2:65" s="15" customFormat="1">
      <c r="B481" s="188"/>
      <c r="D481" s="150" t="s">
        <v>182</v>
      </c>
      <c r="E481" s="189" t="s">
        <v>1</v>
      </c>
      <c r="F481" s="190" t="s">
        <v>808</v>
      </c>
      <c r="H481" s="191">
        <v>4</v>
      </c>
      <c r="I481" s="192"/>
      <c r="L481" s="188"/>
      <c r="M481" s="193"/>
      <c r="T481" s="194"/>
      <c r="AT481" s="189" t="s">
        <v>182</v>
      </c>
      <c r="AU481" s="189" t="s">
        <v>98</v>
      </c>
      <c r="AV481" s="15" t="s">
        <v>190</v>
      </c>
      <c r="AW481" s="15" t="s">
        <v>40</v>
      </c>
      <c r="AX481" s="15" t="s">
        <v>85</v>
      </c>
      <c r="AY481" s="189" t="s">
        <v>171</v>
      </c>
    </row>
    <row r="482" spans="2:65" s="13" customFormat="1">
      <c r="B482" s="172"/>
      <c r="D482" s="150" t="s">
        <v>182</v>
      </c>
      <c r="E482" s="173" t="s">
        <v>1</v>
      </c>
      <c r="F482" s="174" t="s">
        <v>546</v>
      </c>
      <c r="H482" s="175">
        <v>27.82</v>
      </c>
      <c r="I482" s="176"/>
      <c r="L482" s="172"/>
      <c r="M482" s="177"/>
      <c r="T482" s="178"/>
      <c r="AT482" s="173" t="s">
        <v>182</v>
      </c>
      <c r="AU482" s="173" t="s">
        <v>98</v>
      </c>
      <c r="AV482" s="13" t="s">
        <v>178</v>
      </c>
      <c r="AW482" s="13" t="s">
        <v>40</v>
      </c>
      <c r="AX482" s="13" t="s">
        <v>92</v>
      </c>
      <c r="AY482" s="173" t="s">
        <v>171</v>
      </c>
    </row>
    <row r="483" spans="2:65" s="11" customFormat="1" ht="22.8" customHeight="1">
      <c r="B483" s="125"/>
      <c r="D483" s="126" t="s">
        <v>84</v>
      </c>
      <c r="E483" s="135" t="s">
        <v>202</v>
      </c>
      <c r="F483" s="135" t="s">
        <v>300</v>
      </c>
      <c r="I483" s="128"/>
      <c r="J483" s="136">
        <f>BK483</f>
        <v>0</v>
      </c>
      <c r="L483" s="125"/>
      <c r="M483" s="130"/>
      <c r="P483" s="131">
        <f>SUM(P484:P498)</f>
        <v>0</v>
      </c>
      <c r="R483" s="131">
        <f>SUM(R484:R498)</f>
        <v>0.33982500000000004</v>
      </c>
      <c r="T483" s="132">
        <f>SUM(T484:T498)</f>
        <v>0</v>
      </c>
      <c r="AR483" s="126" t="s">
        <v>92</v>
      </c>
      <c r="AT483" s="133" t="s">
        <v>84</v>
      </c>
      <c r="AU483" s="133" t="s">
        <v>92</v>
      </c>
      <c r="AY483" s="126" t="s">
        <v>171</v>
      </c>
      <c r="BK483" s="134">
        <f>SUM(BK484:BK498)</f>
        <v>0</v>
      </c>
    </row>
    <row r="484" spans="2:65" s="1" customFormat="1" ht="24.15" customHeight="1">
      <c r="B484" s="33"/>
      <c r="C484" s="137" t="s">
        <v>448</v>
      </c>
      <c r="D484" s="137" t="s">
        <v>173</v>
      </c>
      <c r="E484" s="138" t="s">
        <v>2536</v>
      </c>
      <c r="F484" s="139" t="s">
        <v>2537</v>
      </c>
      <c r="G484" s="140" t="s">
        <v>176</v>
      </c>
      <c r="H484" s="141">
        <v>45.9</v>
      </c>
      <c r="I484" s="142"/>
      <c r="J484" s="143">
        <f>ROUND(I484*H484,2)</f>
        <v>0</v>
      </c>
      <c r="K484" s="139" t="s">
        <v>177</v>
      </c>
      <c r="L484" s="33"/>
      <c r="M484" s="144" t="s">
        <v>1</v>
      </c>
      <c r="N484" s="145" t="s">
        <v>50</v>
      </c>
      <c r="P484" s="146">
        <f>O484*H484</f>
        <v>0</v>
      </c>
      <c r="Q484" s="146">
        <v>0</v>
      </c>
      <c r="R484" s="146">
        <f>Q484*H484</f>
        <v>0</v>
      </c>
      <c r="S484" s="146">
        <v>0</v>
      </c>
      <c r="T484" s="147">
        <f>S484*H484</f>
        <v>0</v>
      </c>
      <c r="AR484" s="148" t="s">
        <v>178</v>
      </c>
      <c r="AT484" s="148" t="s">
        <v>173</v>
      </c>
      <c r="AU484" s="148" t="s">
        <v>98</v>
      </c>
      <c r="AY484" s="17" t="s">
        <v>171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7" t="s">
        <v>92</v>
      </c>
      <c r="BK484" s="149">
        <f>ROUND(I484*H484,2)</f>
        <v>0</v>
      </c>
      <c r="BL484" s="17" t="s">
        <v>178</v>
      </c>
      <c r="BM484" s="148" t="s">
        <v>2538</v>
      </c>
    </row>
    <row r="485" spans="2:65" s="1" customFormat="1" ht="28.8">
      <c r="B485" s="33"/>
      <c r="D485" s="150" t="s">
        <v>180</v>
      </c>
      <c r="F485" s="151" t="s">
        <v>2539</v>
      </c>
      <c r="I485" s="152"/>
      <c r="L485" s="33"/>
      <c r="M485" s="153"/>
      <c r="T485" s="57"/>
      <c r="AT485" s="17" t="s">
        <v>180</v>
      </c>
      <c r="AU485" s="17" t="s">
        <v>98</v>
      </c>
    </row>
    <row r="486" spans="2:65" s="14" customFormat="1">
      <c r="B486" s="182"/>
      <c r="D486" s="150" t="s">
        <v>182</v>
      </c>
      <c r="E486" s="183" t="s">
        <v>1</v>
      </c>
      <c r="F486" s="184" t="s">
        <v>2343</v>
      </c>
      <c r="H486" s="183" t="s">
        <v>1</v>
      </c>
      <c r="I486" s="185"/>
      <c r="L486" s="182"/>
      <c r="M486" s="186"/>
      <c r="T486" s="187"/>
      <c r="AT486" s="183" t="s">
        <v>182</v>
      </c>
      <c r="AU486" s="183" t="s">
        <v>98</v>
      </c>
      <c r="AV486" s="14" t="s">
        <v>92</v>
      </c>
      <c r="AW486" s="14" t="s">
        <v>40</v>
      </c>
      <c r="AX486" s="14" t="s">
        <v>85</v>
      </c>
      <c r="AY486" s="183" t="s">
        <v>171</v>
      </c>
    </row>
    <row r="487" spans="2:65" s="12" customFormat="1">
      <c r="B487" s="154"/>
      <c r="D487" s="150" t="s">
        <v>182</v>
      </c>
      <c r="E487" s="155" t="s">
        <v>1</v>
      </c>
      <c r="F487" s="156" t="s">
        <v>2350</v>
      </c>
      <c r="H487" s="157">
        <v>45.9</v>
      </c>
      <c r="I487" s="158"/>
      <c r="L487" s="154"/>
      <c r="M487" s="159"/>
      <c r="T487" s="160"/>
      <c r="AT487" s="155" t="s">
        <v>182</v>
      </c>
      <c r="AU487" s="155" t="s">
        <v>98</v>
      </c>
      <c r="AV487" s="12" t="s">
        <v>98</v>
      </c>
      <c r="AW487" s="12" t="s">
        <v>40</v>
      </c>
      <c r="AX487" s="12" t="s">
        <v>85</v>
      </c>
      <c r="AY487" s="155" t="s">
        <v>171</v>
      </c>
    </row>
    <row r="488" spans="2:65" s="13" customFormat="1">
      <c r="B488" s="172"/>
      <c r="D488" s="150" t="s">
        <v>182</v>
      </c>
      <c r="E488" s="173" t="s">
        <v>1</v>
      </c>
      <c r="F488" s="174" t="s">
        <v>546</v>
      </c>
      <c r="H488" s="175">
        <v>45.9</v>
      </c>
      <c r="I488" s="176"/>
      <c r="L488" s="172"/>
      <c r="M488" s="177"/>
      <c r="T488" s="178"/>
      <c r="AT488" s="173" t="s">
        <v>182</v>
      </c>
      <c r="AU488" s="173" t="s">
        <v>98</v>
      </c>
      <c r="AV488" s="13" t="s">
        <v>178</v>
      </c>
      <c r="AW488" s="13" t="s">
        <v>40</v>
      </c>
      <c r="AX488" s="13" t="s">
        <v>92</v>
      </c>
      <c r="AY488" s="173" t="s">
        <v>171</v>
      </c>
    </row>
    <row r="489" spans="2:65" s="1" customFormat="1" ht="24.15" customHeight="1">
      <c r="B489" s="33"/>
      <c r="C489" s="137" t="s">
        <v>452</v>
      </c>
      <c r="D489" s="137" t="s">
        <v>173</v>
      </c>
      <c r="E489" s="138" t="s">
        <v>1394</v>
      </c>
      <c r="F489" s="139" t="s">
        <v>1395</v>
      </c>
      <c r="G489" s="140" t="s">
        <v>176</v>
      </c>
      <c r="H489" s="141">
        <v>3.75</v>
      </c>
      <c r="I489" s="142"/>
      <c r="J489" s="143">
        <f>ROUND(I489*H489,2)</f>
        <v>0</v>
      </c>
      <c r="K489" s="139" t="s">
        <v>177</v>
      </c>
      <c r="L489" s="33"/>
      <c r="M489" s="144" t="s">
        <v>1</v>
      </c>
      <c r="N489" s="145" t="s">
        <v>50</v>
      </c>
      <c r="P489" s="146">
        <f>O489*H489</f>
        <v>0</v>
      </c>
      <c r="Q489" s="146">
        <v>0</v>
      </c>
      <c r="R489" s="146">
        <f>Q489*H489</f>
        <v>0</v>
      </c>
      <c r="S489" s="146">
        <v>0</v>
      </c>
      <c r="T489" s="147">
        <f>S489*H489</f>
        <v>0</v>
      </c>
      <c r="AR489" s="148" t="s">
        <v>178</v>
      </c>
      <c r="AT489" s="148" t="s">
        <v>173</v>
      </c>
      <c r="AU489" s="148" t="s">
        <v>98</v>
      </c>
      <c r="AY489" s="17" t="s">
        <v>171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17" t="s">
        <v>92</v>
      </c>
      <c r="BK489" s="149">
        <f>ROUND(I489*H489,2)</f>
        <v>0</v>
      </c>
      <c r="BL489" s="17" t="s">
        <v>178</v>
      </c>
      <c r="BM489" s="148" t="s">
        <v>2540</v>
      </c>
    </row>
    <row r="490" spans="2:65" s="1" customFormat="1" ht="19.2">
      <c r="B490" s="33"/>
      <c r="D490" s="150" t="s">
        <v>180</v>
      </c>
      <c r="F490" s="151" t="s">
        <v>1397</v>
      </c>
      <c r="I490" s="152"/>
      <c r="L490" s="33"/>
      <c r="M490" s="153"/>
      <c r="T490" s="57"/>
      <c r="AT490" s="17" t="s">
        <v>180</v>
      </c>
      <c r="AU490" s="17" t="s">
        <v>98</v>
      </c>
    </row>
    <row r="491" spans="2:65" s="14" customFormat="1">
      <c r="B491" s="182"/>
      <c r="D491" s="150" t="s">
        <v>182</v>
      </c>
      <c r="E491" s="183" t="s">
        <v>1</v>
      </c>
      <c r="F491" s="184" t="s">
        <v>2343</v>
      </c>
      <c r="H491" s="183" t="s">
        <v>1</v>
      </c>
      <c r="I491" s="185"/>
      <c r="L491" s="182"/>
      <c r="M491" s="186"/>
      <c r="T491" s="187"/>
      <c r="AT491" s="183" t="s">
        <v>182</v>
      </c>
      <c r="AU491" s="183" t="s">
        <v>98</v>
      </c>
      <c r="AV491" s="14" t="s">
        <v>92</v>
      </c>
      <c r="AW491" s="14" t="s">
        <v>40</v>
      </c>
      <c r="AX491" s="14" t="s">
        <v>85</v>
      </c>
      <c r="AY491" s="183" t="s">
        <v>171</v>
      </c>
    </row>
    <row r="492" spans="2:65" s="12" customFormat="1">
      <c r="B492" s="154"/>
      <c r="D492" s="150" t="s">
        <v>182</v>
      </c>
      <c r="E492" s="155" t="s">
        <v>1</v>
      </c>
      <c r="F492" s="156" t="s">
        <v>2344</v>
      </c>
      <c r="H492" s="157">
        <v>3.75</v>
      </c>
      <c r="I492" s="158"/>
      <c r="L492" s="154"/>
      <c r="M492" s="159"/>
      <c r="T492" s="160"/>
      <c r="AT492" s="155" t="s">
        <v>182</v>
      </c>
      <c r="AU492" s="155" t="s">
        <v>98</v>
      </c>
      <c r="AV492" s="12" t="s">
        <v>98</v>
      </c>
      <c r="AW492" s="12" t="s">
        <v>40</v>
      </c>
      <c r="AX492" s="12" t="s">
        <v>85</v>
      </c>
      <c r="AY492" s="155" t="s">
        <v>171</v>
      </c>
    </row>
    <row r="493" spans="2:65" s="13" customFormat="1">
      <c r="B493" s="172"/>
      <c r="D493" s="150" t="s">
        <v>182</v>
      </c>
      <c r="E493" s="173" t="s">
        <v>1</v>
      </c>
      <c r="F493" s="174" t="s">
        <v>546</v>
      </c>
      <c r="H493" s="175">
        <v>3.75</v>
      </c>
      <c r="I493" s="176"/>
      <c r="L493" s="172"/>
      <c r="M493" s="177"/>
      <c r="T493" s="178"/>
      <c r="AT493" s="173" t="s">
        <v>182</v>
      </c>
      <c r="AU493" s="173" t="s">
        <v>98</v>
      </c>
      <c r="AV493" s="13" t="s">
        <v>178</v>
      </c>
      <c r="AW493" s="13" t="s">
        <v>40</v>
      </c>
      <c r="AX493" s="13" t="s">
        <v>92</v>
      </c>
      <c r="AY493" s="173" t="s">
        <v>171</v>
      </c>
    </row>
    <row r="494" spans="2:65" s="1" customFormat="1" ht="24.15" customHeight="1">
      <c r="B494" s="33"/>
      <c r="C494" s="137" t="s">
        <v>457</v>
      </c>
      <c r="D494" s="137" t="s">
        <v>173</v>
      </c>
      <c r="E494" s="138" t="s">
        <v>362</v>
      </c>
      <c r="F494" s="139" t="s">
        <v>363</v>
      </c>
      <c r="G494" s="140" t="s">
        <v>176</v>
      </c>
      <c r="H494" s="141">
        <v>3.75</v>
      </c>
      <c r="I494" s="142"/>
      <c r="J494" s="143">
        <f>ROUND(I494*H494,2)</f>
        <v>0</v>
      </c>
      <c r="K494" s="139" t="s">
        <v>177</v>
      </c>
      <c r="L494" s="33"/>
      <c r="M494" s="144" t="s">
        <v>1</v>
      </c>
      <c r="N494" s="145" t="s">
        <v>50</v>
      </c>
      <c r="P494" s="146">
        <f>O494*H494</f>
        <v>0</v>
      </c>
      <c r="Q494" s="146">
        <v>9.0620000000000006E-2</v>
      </c>
      <c r="R494" s="146">
        <f>Q494*H494</f>
        <v>0.33982500000000004</v>
      </c>
      <c r="S494" s="146">
        <v>0</v>
      </c>
      <c r="T494" s="147">
        <f>S494*H494</f>
        <v>0</v>
      </c>
      <c r="AR494" s="148" t="s">
        <v>178</v>
      </c>
      <c r="AT494" s="148" t="s">
        <v>173</v>
      </c>
      <c r="AU494" s="148" t="s">
        <v>98</v>
      </c>
      <c r="AY494" s="17" t="s">
        <v>171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92</v>
      </c>
      <c r="BK494" s="149">
        <f>ROUND(I494*H494,2)</f>
        <v>0</v>
      </c>
      <c r="BL494" s="17" t="s">
        <v>178</v>
      </c>
      <c r="BM494" s="148" t="s">
        <v>2541</v>
      </c>
    </row>
    <row r="495" spans="2:65" s="1" customFormat="1" ht="48">
      <c r="B495" s="33"/>
      <c r="D495" s="150" t="s">
        <v>180</v>
      </c>
      <c r="F495" s="151" t="s">
        <v>365</v>
      </c>
      <c r="I495" s="152"/>
      <c r="L495" s="33"/>
      <c r="M495" s="153"/>
      <c r="T495" s="57"/>
      <c r="AT495" s="17" t="s">
        <v>180</v>
      </c>
      <c r="AU495" s="17" t="s">
        <v>98</v>
      </c>
    </row>
    <row r="496" spans="2:65" s="14" customFormat="1">
      <c r="B496" s="182"/>
      <c r="D496" s="150" t="s">
        <v>182</v>
      </c>
      <c r="E496" s="183" t="s">
        <v>1</v>
      </c>
      <c r="F496" s="184" t="s">
        <v>2343</v>
      </c>
      <c r="H496" s="183" t="s">
        <v>1</v>
      </c>
      <c r="I496" s="185"/>
      <c r="L496" s="182"/>
      <c r="M496" s="186"/>
      <c r="T496" s="187"/>
      <c r="AT496" s="183" t="s">
        <v>182</v>
      </c>
      <c r="AU496" s="183" t="s">
        <v>98</v>
      </c>
      <c r="AV496" s="14" t="s">
        <v>92</v>
      </c>
      <c r="AW496" s="14" t="s">
        <v>40</v>
      </c>
      <c r="AX496" s="14" t="s">
        <v>85</v>
      </c>
      <c r="AY496" s="183" t="s">
        <v>171</v>
      </c>
    </row>
    <row r="497" spans="2:65" s="12" customFormat="1">
      <c r="B497" s="154"/>
      <c r="D497" s="150" t="s">
        <v>182</v>
      </c>
      <c r="E497" s="155" t="s">
        <v>1</v>
      </c>
      <c r="F497" s="156" t="s">
        <v>2344</v>
      </c>
      <c r="H497" s="157">
        <v>3.75</v>
      </c>
      <c r="I497" s="158"/>
      <c r="L497" s="154"/>
      <c r="M497" s="159"/>
      <c r="T497" s="160"/>
      <c r="AT497" s="155" t="s">
        <v>182</v>
      </c>
      <c r="AU497" s="155" t="s">
        <v>98</v>
      </c>
      <c r="AV497" s="12" t="s">
        <v>98</v>
      </c>
      <c r="AW497" s="12" t="s">
        <v>40</v>
      </c>
      <c r="AX497" s="12" t="s">
        <v>85</v>
      </c>
      <c r="AY497" s="155" t="s">
        <v>171</v>
      </c>
    </row>
    <row r="498" spans="2:65" s="13" customFormat="1">
      <c r="B498" s="172"/>
      <c r="D498" s="150" t="s">
        <v>182</v>
      </c>
      <c r="E498" s="173" t="s">
        <v>1</v>
      </c>
      <c r="F498" s="174" t="s">
        <v>546</v>
      </c>
      <c r="H498" s="175">
        <v>3.75</v>
      </c>
      <c r="I498" s="176"/>
      <c r="L498" s="172"/>
      <c r="M498" s="177"/>
      <c r="T498" s="178"/>
      <c r="AT498" s="173" t="s">
        <v>182</v>
      </c>
      <c r="AU498" s="173" t="s">
        <v>98</v>
      </c>
      <c r="AV498" s="13" t="s">
        <v>178</v>
      </c>
      <c r="AW498" s="13" t="s">
        <v>40</v>
      </c>
      <c r="AX498" s="13" t="s">
        <v>92</v>
      </c>
      <c r="AY498" s="173" t="s">
        <v>171</v>
      </c>
    </row>
    <row r="499" spans="2:65" s="11" customFormat="1" ht="22.8" customHeight="1">
      <c r="B499" s="125"/>
      <c r="D499" s="126" t="s">
        <v>84</v>
      </c>
      <c r="E499" s="135" t="s">
        <v>219</v>
      </c>
      <c r="F499" s="135" t="s">
        <v>371</v>
      </c>
      <c r="I499" s="128"/>
      <c r="J499" s="136">
        <f>BK499</f>
        <v>0</v>
      </c>
      <c r="L499" s="125"/>
      <c r="M499" s="130"/>
      <c r="P499" s="131">
        <f>SUM(P500:P744)</f>
        <v>0</v>
      </c>
      <c r="R499" s="131">
        <f>SUM(R500:R744)</f>
        <v>37.512892999999984</v>
      </c>
      <c r="T499" s="132">
        <f>SUM(T500:T744)</f>
        <v>19.855499999999999</v>
      </c>
      <c r="AR499" s="126" t="s">
        <v>92</v>
      </c>
      <c r="AT499" s="133" t="s">
        <v>84</v>
      </c>
      <c r="AU499" s="133" t="s">
        <v>92</v>
      </c>
      <c r="AY499" s="126" t="s">
        <v>171</v>
      </c>
      <c r="BK499" s="134">
        <f>SUM(BK500:BK744)</f>
        <v>0</v>
      </c>
    </row>
    <row r="500" spans="2:65" s="1" customFormat="1" ht="24.15" customHeight="1">
      <c r="B500" s="33"/>
      <c r="C500" s="137" t="s">
        <v>461</v>
      </c>
      <c r="D500" s="137" t="s">
        <v>173</v>
      </c>
      <c r="E500" s="138" t="s">
        <v>1429</v>
      </c>
      <c r="F500" s="139" t="s">
        <v>1430</v>
      </c>
      <c r="G500" s="140" t="s">
        <v>197</v>
      </c>
      <c r="H500" s="141">
        <v>128.1</v>
      </c>
      <c r="I500" s="142"/>
      <c r="J500" s="143">
        <f>ROUND(I500*H500,2)</f>
        <v>0</v>
      </c>
      <c r="K500" s="139" t="s">
        <v>177</v>
      </c>
      <c r="L500" s="33"/>
      <c r="M500" s="144" t="s">
        <v>1</v>
      </c>
      <c r="N500" s="145" t="s">
        <v>50</v>
      </c>
      <c r="P500" s="146">
        <f>O500*H500</f>
        <v>0</v>
      </c>
      <c r="Q500" s="146">
        <v>0</v>
      </c>
      <c r="R500" s="146">
        <f>Q500*H500</f>
        <v>0</v>
      </c>
      <c r="S500" s="146">
        <v>0.155</v>
      </c>
      <c r="T500" s="147">
        <f>S500*H500</f>
        <v>19.855499999999999</v>
      </c>
      <c r="AR500" s="148" t="s">
        <v>178</v>
      </c>
      <c r="AT500" s="148" t="s">
        <v>173</v>
      </c>
      <c r="AU500" s="148" t="s">
        <v>98</v>
      </c>
      <c r="AY500" s="17" t="s">
        <v>171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7" t="s">
        <v>92</v>
      </c>
      <c r="BK500" s="149">
        <f>ROUND(I500*H500,2)</f>
        <v>0</v>
      </c>
      <c r="BL500" s="17" t="s">
        <v>178</v>
      </c>
      <c r="BM500" s="148" t="s">
        <v>2542</v>
      </c>
    </row>
    <row r="501" spans="2:65" s="1" customFormat="1" ht="19.2">
      <c r="B501" s="33"/>
      <c r="D501" s="150" t="s">
        <v>180</v>
      </c>
      <c r="F501" s="151" t="s">
        <v>1432</v>
      </c>
      <c r="I501" s="152"/>
      <c r="L501" s="33"/>
      <c r="M501" s="153"/>
      <c r="T501" s="57"/>
      <c r="AT501" s="17" t="s">
        <v>180</v>
      </c>
      <c r="AU501" s="17" t="s">
        <v>98</v>
      </c>
    </row>
    <row r="502" spans="2:65" s="1" customFormat="1" ht="19.2">
      <c r="B502" s="33"/>
      <c r="D502" s="150" t="s">
        <v>188</v>
      </c>
      <c r="F502" s="161" t="s">
        <v>1433</v>
      </c>
      <c r="I502" s="152"/>
      <c r="L502" s="33"/>
      <c r="M502" s="153"/>
      <c r="T502" s="57"/>
      <c r="AT502" s="17" t="s">
        <v>188</v>
      </c>
      <c r="AU502" s="17" t="s">
        <v>98</v>
      </c>
    </row>
    <row r="503" spans="2:65" s="14" customFormat="1">
      <c r="B503" s="182"/>
      <c r="D503" s="150" t="s">
        <v>182</v>
      </c>
      <c r="E503" s="183" t="s">
        <v>1</v>
      </c>
      <c r="F503" s="184" t="s">
        <v>2343</v>
      </c>
      <c r="H503" s="183" t="s">
        <v>1</v>
      </c>
      <c r="I503" s="185"/>
      <c r="L503" s="182"/>
      <c r="M503" s="186"/>
      <c r="T503" s="187"/>
      <c r="AT503" s="183" t="s">
        <v>182</v>
      </c>
      <c r="AU503" s="183" t="s">
        <v>98</v>
      </c>
      <c r="AV503" s="14" t="s">
        <v>92</v>
      </c>
      <c r="AW503" s="14" t="s">
        <v>40</v>
      </c>
      <c r="AX503" s="14" t="s">
        <v>85</v>
      </c>
      <c r="AY503" s="183" t="s">
        <v>171</v>
      </c>
    </row>
    <row r="504" spans="2:65" s="12" customFormat="1">
      <c r="B504" s="154"/>
      <c r="D504" s="150" t="s">
        <v>182</v>
      </c>
      <c r="E504" s="155" t="s">
        <v>1</v>
      </c>
      <c r="F504" s="156" t="s">
        <v>2543</v>
      </c>
      <c r="H504" s="157">
        <v>128.1</v>
      </c>
      <c r="I504" s="158"/>
      <c r="L504" s="154"/>
      <c r="M504" s="159"/>
      <c r="T504" s="160"/>
      <c r="AT504" s="155" t="s">
        <v>182</v>
      </c>
      <c r="AU504" s="155" t="s">
        <v>98</v>
      </c>
      <c r="AV504" s="12" t="s">
        <v>98</v>
      </c>
      <c r="AW504" s="12" t="s">
        <v>40</v>
      </c>
      <c r="AX504" s="12" t="s">
        <v>85</v>
      </c>
      <c r="AY504" s="155" t="s">
        <v>171</v>
      </c>
    </row>
    <row r="505" spans="2:65" s="13" customFormat="1">
      <c r="B505" s="172"/>
      <c r="D505" s="150" t="s">
        <v>182</v>
      </c>
      <c r="E505" s="173" t="s">
        <v>1</v>
      </c>
      <c r="F505" s="174" t="s">
        <v>546</v>
      </c>
      <c r="H505" s="175">
        <v>128.1</v>
      </c>
      <c r="I505" s="176"/>
      <c r="L505" s="172"/>
      <c r="M505" s="177"/>
      <c r="T505" s="178"/>
      <c r="AT505" s="173" t="s">
        <v>182</v>
      </c>
      <c r="AU505" s="173" t="s">
        <v>98</v>
      </c>
      <c r="AV505" s="13" t="s">
        <v>178</v>
      </c>
      <c r="AW505" s="13" t="s">
        <v>40</v>
      </c>
      <c r="AX505" s="13" t="s">
        <v>92</v>
      </c>
      <c r="AY505" s="173" t="s">
        <v>171</v>
      </c>
    </row>
    <row r="506" spans="2:65" s="1" customFormat="1" ht="16.5" customHeight="1">
      <c r="B506" s="33"/>
      <c r="C506" s="137" t="s">
        <v>465</v>
      </c>
      <c r="D506" s="137" t="s">
        <v>173</v>
      </c>
      <c r="E506" s="138" t="s">
        <v>1435</v>
      </c>
      <c r="F506" s="139" t="s">
        <v>1436</v>
      </c>
      <c r="G506" s="140" t="s">
        <v>382</v>
      </c>
      <c r="H506" s="141">
        <v>10</v>
      </c>
      <c r="I506" s="142"/>
      <c r="J506" s="143">
        <f>ROUND(I506*H506,2)</f>
        <v>0</v>
      </c>
      <c r="K506" s="139" t="s">
        <v>1</v>
      </c>
      <c r="L506" s="33"/>
      <c r="M506" s="144" t="s">
        <v>1</v>
      </c>
      <c r="N506" s="145" t="s">
        <v>50</v>
      </c>
      <c r="P506" s="146">
        <f>O506*H506</f>
        <v>0</v>
      </c>
      <c r="Q506" s="146">
        <v>6.8640000000000007E-2</v>
      </c>
      <c r="R506" s="146">
        <f>Q506*H506</f>
        <v>0.68640000000000012</v>
      </c>
      <c r="S506" s="146">
        <v>0</v>
      </c>
      <c r="T506" s="147">
        <f>S506*H506</f>
        <v>0</v>
      </c>
      <c r="AR506" s="148" t="s">
        <v>178</v>
      </c>
      <c r="AT506" s="148" t="s">
        <v>173</v>
      </c>
      <c r="AU506" s="148" t="s">
        <v>98</v>
      </c>
      <c r="AY506" s="17" t="s">
        <v>171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7" t="s">
        <v>92</v>
      </c>
      <c r="BK506" s="149">
        <f>ROUND(I506*H506,2)</f>
        <v>0</v>
      </c>
      <c r="BL506" s="17" t="s">
        <v>178</v>
      </c>
      <c r="BM506" s="148" t="s">
        <v>2544</v>
      </c>
    </row>
    <row r="507" spans="2:65" s="12" customFormat="1">
      <c r="B507" s="154"/>
      <c r="D507" s="150" t="s">
        <v>182</v>
      </c>
      <c r="E507" s="155" t="s">
        <v>1</v>
      </c>
      <c r="F507" s="156" t="s">
        <v>2545</v>
      </c>
      <c r="H507" s="157">
        <v>10</v>
      </c>
      <c r="I507" s="158"/>
      <c r="L507" s="154"/>
      <c r="M507" s="159"/>
      <c r="T507" s="160"/>
      <c r="AT507" s="155" t="s">
        <v>182</v>
      </c>
      <c r="AU507" s="155" t="s">
        <v>98</v>
      </c>
      <c r="AV507" s="12" t="s">
        <v>98</v>
      </c>
      <c r="AW507" s="12" t="s">
        <v>40</v>
      </c>
      <c r="AX507" s="12" t="s">
        <v>85</v>
      </c>
      <c r="AY507" s="155" t="s">
        <v>171</v>
      </c>
    </row>
    <row r="508" spans="2:65" s="13" customFormat="1">
      <c r="B508" s="172"/>
      <c r="D508" s="150" t="s">
        <v>182</v>
      </c>
      <c r="E508" s="173" t="s">
        <v>1</v>
      </c>
      <c r="F508" s="174" t="s">
        <v>546</v>
      </c>
      <c r="H508" s="175">
        <v>10</v>
      </c>
      <c r="I508" s="176"/>
      <c r="L508" s="172"/>
      <c r="M508" s="177"/>
      <c r="T508" s="178"/>
      <c r="AT508" s="173" t="s">
        <v>182</v>
      </c>
      <c r="AU508" s="173" t="s">
        <v>98</v>
      </c>
      <c r="AV508" s="13" t="s">
        <v>178</v>
      </c>
      <c r="AW508" s="13" t="s">
        <v>40</v>
      </c>
      <c r="AX508" s="13" t="s">
        <v>92</v>
      </c>
      <c r="AY508" s="173" t="s">
        <v>171</v>
      </c>
    </row>
    <row r="509" spans="2:65" s="1" customFormat="1" ht="16.5" customHeight="1">
      <c r="B509" s="33"/>
      <c r="C509" s="137" t="s">
        <v>469</v>
      </c>
      <c r="D509" s="137" t="s">
        <v>173</v>
      </c>
      <c r="E509" s="138" t="s">
        <v>1462</v>
      </c>
      <c r="F509" s="139" t="s">
        <v>1463</v>
      </c>
      <c r="G509" s="140" t="s">
        <v>197</v>
      </c>
      <c r="H509" s="141">
        <v>2</v>
      </c>
      <c r="I509" s="142"/>
      <c r="J509" s="143">
        <f>ROUND(I509*H509,2)</f>
        <v>0</v>
      </c>
      <c r="K509" s="139" t="s">
        <v>1</v>
      </c>
      <c r="L509" s="33"/>
      <c r="M509" s="144" t="s">
        <v>1</v>
      </c>
      <c r="N509" s="145" t="s">
        <v>50</v>
      </c>
      <c r="P509" s="146">
        <f>O509*H509</f>
        <v>0</v>
      </c>
      <c r="Q509" s="146">
        <v>1.1E-4</v>
      </c>
      <c r="R509" s="146">
        <f>Q509*H509</f>
        <v>2.2000000000000001E-4</v>
      </c>
      <c r="S509" s="146">
        <v>0</v>
      </c>
      <c r="T509" s="147">
        <f>S509*H509</f>
        <v>0</v>
      </c>
      <c r="AR509" s="148" t="s">
        <v>178</v>
      </c>
      <c r="AT509" s="148" t="s">
        <v>173</v>
      </c>
      <c r="AU509" s="148" t="s">
        <v>98</v>
      </c>
      <c r="AY509" s="17" t="s">
        <v>171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17" t="s">
        <v>92</v>
      </c>
      <c r="BK509" s="149">
        <f>ROUND(I509*H509,2)</f>
        <v>0</v>
      </c>
      <c r="BL509" s="17" t="s">
        <v>178</v>
      </c>
      <c r="BM509" s="148" t="s">
        <v>2546</v>
      </c>
    </row>
    <row r="510" spans="2:65" s="1" customFormat="1" ht="19.2">
      <c r="B510" s="33"/>
      <c r="D510" s="150" t="s">
        <v>180</v>
      </c>
      <c r="F510" s="151" t="s">
        <v>1465</v>
      </c>
      <c r="I510" s="152"/>
      <c r="L510" s="33"/>
      <c r="M510" s="153"/>
      <c r="T510" s="57"/>
      <c r="AT510" s="17" t="s">
        <v>180</v>
      </c>
      <c r="AU510" s="17" t="s">
        <v>98</v>
      </c>
    </row>
    <row r="511" spans="2:65" s="12" customFormat="1">
      <c r="B511" s="154"/>
      <c r="D511" s="150" t="s">
        <v>182</v>
      </c>
      <c r="E511" s="155" t="s">
        <v>1</v>
      </c>
      <c r="F511" s="156" t="s">
        <v>1466</v>
      </c>
      <c r="H511" s="157">
        <v>2</v>
      </c>
      <c r="I511" s="158"/>
      <c r="L511" s="154"/>
      <c r="M511" s="159"/>
      <c r="T511" s="160"/>
      <c r="AT511" s="155" t="s">
        <v>182</v>
      </c>
      <c r="AU511" s="155" t="s">
        <v>98</v>
      </c>
      <c r="AV511" s="12" t="s">
        <v>98</v>
      </c>
      <c r="AW511" s="12" t="s">
        <v>40</v>
      </c>
      <c r="AX511" s="12" t="s">
        <v>85</v>
      </c>
      <c r="AY511" s="155" t="s">
        <v>171</v>
      </c>
    </row>
    <row r="512" spans="2:65" s="13" customFormat="1">
      <c r="B512" s="172"/>
      <c r="D512" s="150" t="s">
        <v>182</v>
      </c>
      <c r="E512" s="173" t="s">
        <v>1</v>
      </c>
      <c r="F512" s="174" t="s">
        <v>546</v>
      </c>
      <c r="H512" s="175">
        <v>2</v>
      </c>
      <c r="I512" s="176"/>
      <c r="L512" s="172"/>
      <c r="M512" s="177"/>
      <c r="T512" s="178"/>
      <c r="AT512" s="173" t="s">
        <v>182</v>
      </c>
      <c r="AU512" s="173" t="s">
        <v>98</v>
      </c>
      <c r="AV512" s="13" t="s">
        <v>178</v>
      </c>
      <c r="AW512" s="13" t="s">
        <v>40</v>
      </c>
      <c r="AX512" s="13" t="s">
        <v>92</v>
      </c>
      <c r="AY512" s="173" t="s">
        <v>171</v>
      </c>
    </row>
    <row r="513" spans="2:65" s="1" customFormat="1" ht="33" customHeight="1">
      <c r="B513" s="33"/>
      <c r="C513" s="137" t="s">
        <v>475</v>
      </c>
      <c r="D513" s="137" t="s">
        <v>173</v>
      </c>
      <c r="E513" s="138" t="s">
        <v>1468</v>
      </c>
      <c r="F513" s="139" t="s">
        <v>1469</v>
      </c>
      <c r="G513" s="140" t="s">
        <v>197</v>
      </c>
      <c r="H513" s="141">
        <v>128.1</v>
      </c>
      <c r="I513" s="142"/>
      <c r="J513" s="143">
        <f>ROUND(I513*H513,2)</f>
        <v>0</v>
      </c>
      <c r="K513" s="139" t="s">
        <v>177</v>
      </c>
      <c r="L513" s="33"/>
      <c r="M513" s="144" t="s">
        <v>1</v>
      </c>
      <c r="N513" s="145" t="s">
        <v>50</v>
      </c>
      <c r="P513" s="146">
        <f>O513*H513</f>
        <v>0</v>
      </c>
      <c r="Q513" s="146">
        <v>1.1E-4</v>
      </c>
      <c r="R513" s="146">
        <f>Q513*H513</f>
        <v>1.4090999999999999E-2</v>
      </c>
      <c r="S513" s="146">
        <v>0</v>
      </c>
      <c r="T513" s="147">
        <f>S513*H513</f>
        <v>0</v>
      </c>
      <c r="AR513" s="148" t="s">
        <v>178</v>
      </c>
      <c r="AT513" s="148" t="s">
        <v>173</v>
      </c>
      <c r="AU513" s="148" t="s">
        <v>98</v>
      </c>
      <c r="AY513" s="17" t="s">
        <v>171</v>
      </c>
      <c r="BE513" s="149">
        <f>IF(N513="základní",J513,0)</f>
        <v>0</v>
      </c>
      <c r="BF513" s="149">
        <f>IF(N513="snížená",J513,0)</f>
        <v>0</v>
      </c>
      <c r="BG513" s="149">
        <f>IF(N513="zákl. přenesená",J513,0)</f>
        <v>0</v>
      </c>
      <c r="BH513" s="149">
        <f>IF(N513="sníž. přenesená",J513,0)</f>
        <v>0</v>
      </c>
      <c r="BI513" s="149">
        <f>IF(N513="nulová",J513,0)</f>
        <v>0</v>
      </c>
      <c r="BJ513" s="17" t="s">
        <v>92</v>
      </c>
      <c r="BK513" s="149">
        <f>ROUND(I513*H513,2)</f>
        <v>0</v>
      </c>
      <c r="BL513" s="17" t="s">
        <v>178</v>
      </c>
      <c r="BM513" s="148" t="s">
        <v>2547</v>
      </c>
    </row>
    <row r="514" spans="2:65" s="1" customFormat="1" ht="19.2">
      <c r="B514" s="33"/>
      <c r="D514" s="150" t="s">
        <v>180</v>
      </c>
      <c r="F514" s="151" t="s">
        <v>1465</v>
      </c>
      <c r="I514" s="152"/>
      <c r="L514" s="33"/>
      <c r="M514" s="153"/>
      <c r="T514" s="57"/>
      <c r="AT514" s="17" t="s">
        <v>180</v>
      </c>
      <c r="AU514" s="17" t="s">
        <v>98</v>
      </c>
    </row>
    <row r="515" spans="2:65" s="14" customFormat="1">
      <c r="B515" s="182"/>
      <c r="D515" s="150" t="s">
        <v>182</v>
      </c>
      <c r="E515" s="183" t="s">
        <v>1</v>
      </c>
      <c r="F515" s="184" t="s">
        <v>2548</v>
      </c>
      <c r="H515" s="183" t="s">
        <v>1</v>
      </c>
      <c r="I515" s="185"/>
      <c r="L515" s="182"/>
      <c r="M515" s="186"/>
      <c r="T515" s="187"/>
      <c r="AT515" s="183" t="s">
        <v>182</v>
      </c>
      <c r="AU515" s="183" t="s">
        <v>98</v>
      </c>
      <c r="AV515" s="14" t="s">
        <v>92</v>
      </c>
      <c r="AW515" s="14" t="s">
        <v>40</v>
      </c>
      <c r="AX515" s="14" t="s">
        <v>85</v>
      </c>
      <c r="AY515" s="183" t="s">
        <v>171</v>
      </c>
    </row>
    <row r="516" spans="2:65" s="12" customFormat="1">
      <c r="B516" s="154"/>
      <c r="D516" s="150" t="s">
        <v>182</v>
      </c>
      <c r="E516" s="155" t="s">
        <v>1</v>
      </c>
      <c r="F516" s="156" t="s">
        <v>2543</v>
      </c>
      <c r="H516" s="157">
        <v>128.1</v>
      </c>
      <c r="I516" s="158"/>
      <c r="L516" s="154"/>
      <c r="M516" s="159"/>
      <c r="T516" s="160"/>
      <c r="AT516" s="155" t="s">
        <v>182</v>
      </c>
      <c r="AU516" s="155" t="s">
        <v>98</v>
      </c>
      <c r="AV516" s="12" t="s">
        <v>98</v>
      </c>
      <c r="AW516" s="12" t="s">
        <v>40</v>
      </c>
      <c r="AX516" s="12" t="s">
        <v>85</v>
      </c>
      <c r="AY516" s="155" t="s">
        <v>171</v>
      </c>
    </row>
    <row r="517" spans="2:65" s="13" customFormat="1">
      <c r="B517" s="172"/>
      <c r="D517" s="150" t="s">
        <v>182</v>
      </c>
      <c r="E517" s="173" t="s">
        <v>1</v>
      </c>
      <c r="F517" s="174" t="s">
        <v>546</v>
      </c>
      <c r="H517" s="175">
        <v>128.1</v>
      </c>
      <c r="I517" s="176"/>
      <c r="L517" s="172"/>
      <c r="M517" s="177"/>
      <c r="T517" s="178"/>
      <c r="AT517" s="173" t="s">
        <v>182</v>
      </c>
      <c r="AU517" s="173" t="s">
        <v>98</v>
      </c>
      <c r="AV517" s="13" t="s">
        <v>178</v>
      </c>
      <c r="AW517" s="13" t="s">
        <v>40</v>
      </c>
      <c r="AX517" s="13" t="s">
        <v>92</v>
      </c>
      <c r="AY517" s="173" t="s">
        <v>171</v>
      </c>
    </row>
    <row r="518" spans="2:65" s="1" customFormat="1" ht="24.15" customHeight="1">
      <c r="B518" s="33"/>
      <c r="C518" s="162" t="s">
        <v>481</v>
      </c>
      <c r="D518" s="162" t="s">
        <v>250</v>
      </c>
      <c r="E518" s="163" t="s">
        <v>1473</v>
      </c>
      <c r="F518" s="164" t="s">
        <v>1474</v>
      </c>
      <c r="G518" s="165" t="s">
        <v>197</v>
      </c>
      <c r="H518" s="166">
        <v>130.02199999999999</v>
      </c>
      <c r="I518" s="167"/>
      <c r="J518" s="168">
        <f>ROUND(I518*H518,2)</f>
        <v>0</v>
      </c>
      <c r="K518" s="164" t="s">
        <v>177</v>
      </c>
      <c r="L518" s="169"/>
      <c r="M518" s="170" t="s">
        <v>1</v>
      </c>
      <c r="N518" s="171" t="s">
        <v>50</v>
      </c>
      <c r="P518" s="146">
        <f>O518*H518</f>
        <v>0</v>
      </c>
      <c r="Q518" s="146">
        <v>0.13600000000000001</v>
      </c>
      <c r="R518" s="146">
        <f>Q518*H518</f>
        <v>17.682991999999999</v>
      </c>
      <c r="S518" s="146">
        <v>0</v>
      </c>
      <c r="T518" s="147">
        <f>S518*H518</f>
        <v>0</v>
      </c>
      <c r="AR518" s="148" t="s">
        <v>219</v>
      </c>
      <c r="AT518" s="148" t="s">
        <v>250</v>
      </c>
      <c r="AU518" s="148" t="s">
        <v>98</v>
      </c>
      <c r="AY518" s="17" t="s">
        <v>171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7" t="s">
        <v>92</v>
      </c>
      <c r="BK518" s="149">
        <f>ROUND(I518*H518,2)</f>
        <v>0</v>
      </c>
      <c r="BL518" s="17" t="s">
        <v>178</v>
      </c>
      <c r="BM518" s="148" t="s">
        <v>2549</v>
      </c>
    </row>
    <row r="519" spans="2:65" s="1" customFormat="1" ht="19.2">
      <c r="B519" s="33"/>
      <c r="D519" s="150" t="s">
        <v>180</v>
      </c>
      <c r="F519" s="151" t="s">
        <v>1474</v>
      </c>
      <c r="I519" s="152"/>
      <c r="L519" s="33"/>
      <c r="M519" s="153"/>
      <c r="T519" s="57"/>
      <c r="AT519" s="17" t="s">
        <v>180</v>
      </c>
      <c r="AU519" s="17" t="s">
        <v>98</v>
      </c>
    </row>
    <row r="520" spans="2:65" s="12" customFormat="1">
      <c r="B520" s="154"/>
      <c r="D520" s="150" t="s">
        <v>182</v>
      </c>
      <c r="E520" s="155" t="s">
        <v>1</v>
      </c>
      <c r="F520" s="156" t="s">
        <v>2550</v>
      </c>
      <c r="H520" s="157">
        <v>130.02199999999999</v>
      </c>
      <c r="I520" s="158"/>
      <c r="L520" s="154"/>
      <c r="M520" s="159"/>
      <c r="T520" s="160"/>
      <c r="AT520" s="155" t="s">
        <v>182</v>
      </c>
      <c r="AU520" s="155" t="s">
        <v>98</v>
      </c>
      <c r="AV520" s="12" t="s">
        <v>98</v>
      </c>
      <c r="AW520" s="12" t="s">
        <v>40</v>
      </c>
      <c r="AX520" s="12" t="s">
        <v>85</v>
      </c>
      <c r="AY520" s="155" t="s">
        <v>171</v>
      </c>
    </row>
    <row r="521" spans="2:65" s="13" customFormat="1">
      <c r="B521" s="172"/>
      <c r="D521" s="150" t="s">
        <v>182</v>
      </c>
      <c r="E521" s="173" t="s">
        <v>1</v>
      </c>
      <c r="F521" s="174" t="s">
        <v>546</v>
      </c>
      <c r="H521" s="175">
        <v>130.02199999999999</v>
      </c>
      <c r="I521" s="176"/>
      <c r="L521" s="172"/>
      <c r="M521" s="177"/>
      <c r="T521" s="178"/>
      <c r="AT521" s="173" t="s">
        <v>182</v>
      </c>
      <c r="AU521" s="173" t="s">
        <v>98</v>
      </c>
      <c r="AV521" s="13" t="s">
        <v>178</v>
      </c>
      <c r="AW521" s="13" t="s">
        <v>40</v>
      </c>
      <c r="AX521" s="13" t="s">
        <v>92</v>
      </c>
      <c r="AY521" s="173" t="s">
        <v>171</v>
      </c>
    </row>
    <row r="522" spans="2:65" s="1" customFormat="1" ht="24.15" customHeight="1">
      <c r="B522" s="33"/>
      <c r="C522" s="137" t="s">
        <v>488</v>
      </c>
      <c r="D522" s="137" t="s">
        <v>173</v>
      </c>
      <c r="E522" s="138" t="s">
        <v>373</v>
      </c>
      <c r="F522" s="139" t="s">
        <v>374</v>
      </c>
      <c r="G522" s="140" t="s">
        <v>197</v>
      </c>
      <c r="H522" s="141">
        <v>84.5</v>
      </c>
      <c r="I522" s="142"/>
      <c r="J522" s="143">
        <f>ROUND(I522*H522,2)</f>
        <v>0</v>
      </c>
      <c r="K522" s="139" t="s">
        <v>177</v>
      </c>
      <c r="L522" s="33"/>
      <c r="M522" s="144" t="s">
        <v>1</v>
      </c>
      <c r="N522" s="145" t="s">
        <v>50</v>
      </c>
      <c r="P522" s="146">
        <f>O522*H522</f>
        <v>0</v>
      </c>
      <c r="Q522" s="146">
        <v>2.7599999999999999E-3</v>
      </c>
      <c r="R522" s="146">
        <f>Q522*H522</f>
        <v>0.23321999999999998</v>
      </c>
      <c r="S522" s="146">
        <v>0</v>
      </c>
      <c r="T522" s="147">
        <f>S522*H522</f>
        <v>0</v>
      </c>
      <c r="AR522" s="148" t="s">
        <v>178</v>
      </c>
      <c r="AT522" s="148" t="s">
        <v>173</v>
      </c>
      <c r="AU522" s="148" t="s">
        <v>98</v>
      </c>
      <c r="AY522" s="17" t="s">
        <v>171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7" t="s">
        <v>92</v>
      </c>
      <c r="BK522" s="149">
        <f>ROUND(I522*H522,2)</f>
        <v>0</v>
      </c>
      <c r="BL522" s="17" t="s">
        <v>178</v>
      </c>
      <c r="BM522" s="148" t="s">
        <v>2551</v>
      </c>
    </row>
    <row r="523" spans="2:65" s="1" customFormat="1" ht="28.8">
      <c r="B523" s="33"/>
      <c r="D523" s="150" t="s">
        <v>180</v>
      </c>
      <c r="F523" s="151" t="s">
        <v>377</v>
      </c>
      <c r="I523" s="152"/>
      <c r="L523" s="33"/>
      <c r="M523" s="153"/>
      <c r="T523" s="57"/>
      <c r="AT523" s="17" t="s">
        <v>180</v>
      </c>
      <c r="AU523" s="17" t="s">
        <v>98</v>
      </c>
    </row>
    <row r="524" spans="2:65" s="14" customFormat="1">
      <c r="B524" s="182"/>
      <c r="D524" s="150" t="s">
        <v>182</v>
      </c>
      <c r="E524" s="183" t="s">
        <v>1</v>
      </c>
      <c r="F524" s="184" t="s">
        <v>2552</v>
      </c>
      <c r="H524" s="183" t="s">
        <v>1</v>
      </c>
      <c r="I524" s="185"/>
      <c r="L524" s="182"/>
      <c r="M524" s="186"/>
      <c r="T524" s="187"/>
      <c r="AT524" s="183" t="s">
        <v>182</v>
      </c>
      <c r="AU524" s="183" t="s">
        <v>98</v>
      </c>
      <c r="AV524" s="14" t="s">
        <v>92</v>
      </c>
      <c r="AW524" s="14" t="s">
        <v>40</v>
      </c>
      <c r="AX524" s="14" t="s">
        <v>85</v>
      </c>
      <c r="AY524" s="183" t="s">
        <v>171</v>
      </c>
    </row>
    <row r="525" spans="2:65" s="12" customFormat="1">
      <c r="B525" s="154"/>
      <c r="D525" s="150" t="s">
        <v>182</v>
      </c>
      <c r="E525" s="155" t="s">
        <v>1</v>
      </c>
      <c r="F525" s="156" t="s">
        <v>2553</v>
      </c>
      <c r="H525" s="157">
        <v>84.5</v>
      </c>
      <c r="I525" s="158"/>
      <c r="L525" s="154"/>
      <c r="M525" s="159"/>
      <c r="T525" s="160"/>
      <c r="AT525" s="155" t="s">
        <v>182</v>
      </c>
      <c r="AU525" s="155" t="s">
        <v>98</v>
      </c>
      <c r="AV525" s="12" t="s">
        <v>98</v>
      </c>
      <c r="AW525" s="12" t="s">
        <v>40</v>
      </c>
      <c r="AX525" s="12" t="s">
        <v>85</v>
      </c>
      <c r="AY525" s="155" t="s">
        <v>171</v>
      </c>
    </row>
    <row r="526" spans="2:65" s="13" customFormat="1">
      <c r="B526" s="172"/>
      <c r="D526" s="150" t="s">
        <v>182</v>
      </c>
      <c r="E526" s="173" t="s">
        <v>1</v>
      </c>
      <c r="F526" s="174" t="s">
        <v>546</v>
      </c>
      <c r="H526" s="175">
        <v>84.5</v>
      </c>
      <c r="I526" s="176"/>
      <c r="L526" s="172"/>
      <c r="M526" s="177"/>
      <c r="T526" s="178"/>
      <c r="AT526" s="173" t="s">
        <v>182</v>
      </c>
      <c r="AU526" s="173" t="s">
        <v>98</v>
      </c>
      <c r="AV526" s="13" t="s">
        <v>178</v>
      </c>
      <c r="AW526" s="13" t="s">
        <v>40</v>
      </c>
      <c r="AX526" s="13" t="s">
        <v>92</v>
      </c>
      <c r="AY526" s="173" t="s">
        <v>171</v>
      </c>
    </row>
    <row r="527" spans="2:65" s="1" customFormat="1" ht="24.15" customHeight="1">
      <c r="B527" s="33"/>
      <c r="C527" s="137" t="s">
        <v>493</v>
      </c>
      <c r="D527" s="137" t="s">
        <v>173</v>
      </c>
      <c r="E527" s="138" t="s">
        <v>1482</v>
      </c>
      <c r="F527" s="139" t="s">
        <v>1483</v>
      </c>
      <c r="G527" s="140" t="s">
        <v>197</v>
      </c>
      <c r="H527" s="141">
        <v>8.4</v>
      </c>
      <c r="I527" s="142"/>
      <c r="J527" s="143">
        <f>ROUND(I527*H527,2)</f>
        <v>0</v>
      </c>
      <c r="K527" s="139" t="s">
        <v>177</v>
      </c>
      <c r="L527" s="33"/>
      <c r="M527" s="144" t="s">
        <v>1</v>
      </c>
      <c r="N527" s="145" t="s">
        <v>50</v>
      </c>
      <c r="P527" s="146">
        <f>O527*H527</f>
        <v>0</v>
      </c>
      <c r="Q527" s="146">
        <v>4.4000000000000003E-3</v>
      </c>
      <c r="R527" s="146">
        <f>Q527*H527</f>
        <v>3.6960000000000007E-2</v>
      </c>
      <c r="S527" s="146">
        <v>0</v>
      </c>
      <c r="T527" s="147">
        <f>S527*H527</f>
        <v>0</v>
      </c>
      <c r="AR527" s="148" t="s">
        <v>178</v>
      </c>
      <c r="AT527" s="148" t="s">
        <v>173</v>
      </c>
      <c r="AU527" s="148" t="s">
        <v>98</v>
      </c>
      <c r="AY527" s="17" t="s">
        <v>171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7" t="s">
        <v>92</v>
      </c>
      <c r="BK527" s="149">
        <f>ROUND(I527*H527,2)</f>
        <v>0</v>
      </c>
      <c r="BL527" s="17" t="s">
        <v>178</v>
      </c>
      <c r="BM527" s="148" t="s">
        <v>2554</v>
      </c>
    </row>
    <row r="528" spans="2:65" s="1" customFormat="1" ht="28.8">
      <c r="B528" s="33"/>
      <c r="D528" s="150" t="s">
        <v>180</v>
      </c>
      <c r="F528" s="151" t="s">
        <v>1485</v>
      </c>
      <c r="I528" s="152"/>
      <c r="L528" s="33"/>
      <c r="M528" s="153"/>
      <c r="T528" s="57"/>
      <c r="AT528" s="17" t="s">
        <v>180</v>
      </c>
      <c r="AU528" s="17" t="s">
        <v>98</v>
      </c>
    </row>
    <row r="529" spans="2:65" s="14" customFormat="1">
      <c r="B529" s="182"/>
      <c r="D529" s="150" t="s">
        <v>182</v>
      </c>
      <c r="E529" s="183" t="s">
        <v>1</v>
      </c>
      <c r="F529" s="184" t="s">
        <v>2552</v>
      </c>
      <c r="H529" s="183" t="s">
        <v>1</v>
      </c>
      <c r="I529" s="185"/>
      <c r="L529" s="182"/>
      <c r="M529" s="186"/>
      <c r="T529" s="187"/>
      <c r="AT529" s="183" t="s">
        <v>182</v>
      </c>
      <c r="AU529" s="183" t="s">
        <v>98</v>
      </c>
      <c r="AV529" s="14" t="s">
        <v>92</v>
      </c>
      <c r="AW529" s="14" t="s">
        <v>40</v>
      </c>
      <c r="AX529" s="14" t="s">
        <v>85</v>
      </c>
      <c r="AY529" s="183" t="s">
        <v>171</v>
      </c>
    </row>
    <row r="530" spans="2:65" s="12" customFormat="1">
      <c r="B530" s="154"/>
      <c r="D530" s="150" t="s">
        <v>182</v>
      </c>
      <c r="E530" s="155" t="s">
        <v>1</v>
      </c>
      <c r="F530" s="156" t="s">
        <v>2555</v>
      </c>
      <c r="H530" s="157">
        <v>8.4</v>
      </c>
      <c r="I530" s="158"/>
      <c r="L530" s="154"/>
      <c r="M530" s="159"/>
      <c r="T530" s="160"/>
      <c r="AT530" s="155" t="s">
        <v>182</v>
      </c>
      <c r="AU530" s="155" t="s">
        <v>98</v>
      </c>
      <c r="AV530" s="12" t="s">
        <v>98</v>
      </c>
      <c r="AW530" s="12" t="s">
        <v>40</v>
      </c>
      <c r="AX530" s="12" t="s">
        <v>85</v>
      </c>
      <c r="AY530" s="155" t="s">
        <v>171</v>
      </c>
    </row>
    <row r="531" spans="2:65" s="13" customFormat="1">
      <c r="B531" s="172"/>
      <c r="D531" s="150" t="s">
        <v>182</v>
      </c>
      <c r="E531" s="173" t="s">
        <v>1</v>
      </c>
      <c r="F531" s="174" t="s">
        <v>546</v>
      </c>
      <c r="H531" s="175">
        <v>8.4</v>
      </c>
      <c r="I531" s="176"/>
      <c r="L531" s="172"/>
      <c r="M531" s="177"/>
      <c r="T531" s="178"/>
      <c r="AT531" s="173" t="s">
        <v>182</v>
      </c>
      <c r="AU531" s="173" t="s">
        <v>98</v>
      </c>
      <c r="AV531" s="13" t="s">
        <v>178</v>
      </c>
      <c r="AW531" s="13" t="s">
        <v>40</v>
      </c>
      <c r="AX531" s="13" t="s">
        <v>92</v>
      </c>
      <c r="AY531" s="173" t="s">
        <v>171</v>
      </c>
    </row>
    <row r="532" spans="2:65" s="1" customFormat="1" ht="33" customHeight="1">
      <c r="B532" s="33"/>
      <c r="C532" s="137" t="s">
        <v>499</v>
      </c>
      <c r="D532" s="137" t="s">
        <v>173</v>
      </c>
      <c r="E532" s="138" t="s">
        <v>380</v>
      </c>
      <c r="F532" s="139" t="s">
        <v>381</v>
      </c>
      <c r="G532" s="140" t="s">
        <v>382</v>
      </c>
      <c r="H532" s="141">
        <v>15</v>
      </c>
      <c r="I532" s="142"/>
      <c r="J532" s="143">
        <f>ROUND(I532*H532,2)</f>
        <v>0</v>
      </c>
      <c r="K532" s="139" t="s">
        <v>177</v>
      </c>
      <c r="L532" s="33"/>
      <c r="M532" s="144" t="s">
        <v>1</v>
      </c>
      <c r="N532" s="145" t="s">
        <v>50</v>
      </c>
      <c r="P532" s="146">
        <f>O532*H532</f>
        <v>0</v>
      </c>
      <c r="Q532" s="146">
        <v>0</v>
      </c>
      <c r="R532" s="146">
        <f>Q532*H532</f>
        <v>0</v>
      </c>
      <c r="S532" s="146">
        <v>0</v>
      </c>
      <c r="T532" s="147">
        <f>S532*H532</f>
        <v>0</v>
      </c>
      <c r="AR532" s="148" t="s">
        <v>178</v>
      </c>
      <c r="AT532" s="148" t="s">
        <v>173</v>
      </c>
      <c r="AU532" s="148" t="s">
        <v>98</v>
      </c>
      <c r="AY532" s="17" t="s">
        <v>171</v>
      </c>
      <c r="BE532" s="149">
        <f>IF(N532="základní",J532,0)</f>
        <v>0</v>
      </c>
      <c r="BF532" s="149">
        <f>IF(N532="snížená",J532,0)</f>
        <v>0</v>
      </c>
      <c r="BG532" s="149">
        <f>IF(N532="zákl. přenesená",J532,0)</f>
        <v>0</v>
      </c>
      <c r="BH532" s="149">
        <f>IF(N532="sníž. přenesená",J532,0)</f>
        <v>0</v>
      </c>
      <c r="BI532" s="149">
        <f>IF(N532="nulová",J532,0)</f>
        <v>0</v>
      </c>
      <c r="BJ532" s="17" t="s">
        <v>92</v>
      </c>
      <c r="BK532" s="149">
        <f>ROUND(I532*H532,2)</f>
        <v>0</v>
      </c>
      <c r="BL532" s="17" t="s">
        <v>178</v>
      </c>
      <c r="BM532" s="148" t="s">
        <v>2556</v>
      </c>
    </row>
    <row r="533" spans="2:65" s="1" customFormat="1" ht="28.8">
      <c r="B533" s="33"/>
      <c r="D533" s="150" t="s">
        <v>180</v>
      </c>
      <c r="F533" s="151" t="s">
        <v>1499</v>
      </c>
      <c r="I533" s="152"/>
      <c r="L533" s="33"/>
      <c r="M533" s="153"/>
      <c r="T533" s="57"/>
      <c r="AT533" s="17" t="s">
        <v>180</v>
      </c>
      <c r="AU533" s="17" t="s">
        <v>98</v>
      </c>
    </row>
    <row r="534" spans="2:65" s="14" customFormat="1">
      <c r="B534" s="182"/>
      <c r="D534" s="150" t="s">
        <v>182</v>
      </c>
      <c r="E534" s="183" t="s">
        <v>1</v>
      </c>
      <c r="F534" s="184" t="s">
        <v>2552</v>
      </c>
      <c r="H534" s="183" t="s">
        <v>1</v>
      </c>
      <c r="I534" s="185"/>
      <c r="L534" s="182"/>
      <c r="M534" s="186"/>
      <c r="T534" s="187"/>
      <c r="AT534" s="183" t="s">
        <v>182</v>
      </c>
      <c r="AU534" s="183" t="s">
        <v>98</v>
      </c>
      <c r="AV534" s="14" t="s">
        <v>92</v>
      </c>
      <c r="AW534" s="14" t="s">
        <v>40</v>
      </c>
      <c r="AX534" s="14" t="s">
        <v>85</v>
      </c>
      <c r="AY534" s="183" t="s">
        <v>171</v>
      </c>
    </row>
    <row r="535" spans="2:65" s="12" customFormat="1">
      <c r="B535" s="154"/>
      <c r="D535" s="150" t="s">
        <v>182</v>
      </c>
      <c r="E535" s="155" t="s">
        <v>1</v>
      </c>
      <c r="F535" s="156" t="s">
        <v>2557</v>
      </c>
      <c r="H535" s="157">
        <v>1</v>
      </c>
      <c r="I535" s="158"/>
      <c r="L535" s="154"/>
      <c r="M535" s="159"/>
      <c r="T535" s="160"/>
      <c r="AT535" s="155" t="s">
        <v>182</v>
      </c>
      <c r="AU535" s="155" t="s">
        <v>98</v>
      </c>
      <c r="AV535" s="12" t="s">
        <v>98</v>
      </c>
      <c r="AW535" s="12" t="s">
        <v>40</v>
      </c>
      <c r="AX535" s="12" t="s">
        <v>85</v>
      </c>
      <c r="AY535" s="155" t="s">
        <v>171</v>
      </c>
    </row>
    <row r="536" spans="2:65" s="12" customFormat="1">
      <c r="B536" s="154"/>
      <c r="D536" s="150" t="s">
        <v>182</v>
      </c>
      <c r="E536" s="155" t="s">
        <v>1</v>
      </c>
      <c r="F536" s="156" t="s">
        <v>2558</v>
      </c>
      <c r="H536" s="157">
        <v>14</v>
      </c>
      <c r="I536" s="158"/>
      <c r="L536" s="154"/>
      <c r="M536" s="159"/>
      <c r="T536" s="160"/>
      <c r="AT536" s="155" t="s">
        <v>182</v>
      </c>
      <c r="AU536" s="155" t="s">
        <v>98</v>
      </c>
      <c r="AV536" s="12" t="s">
        <v>98</v>
      </c>
      <c r="AW536" s="12" t="s">
        <v>40</v>
      </c>
      <c r="AX536" s="12" t="s">
        <v>85</v>
      </c>
      <c r="AY536" s="155" t="s">
        <v>171</v>
      </c>
    </row>
    <row r="537" spans="2:65" s="13" customFormat="1">
      <c r="B537" s="172"/>
      <c r="D537" s="150" t="s">
        <v>182</v>
      </c>
      <c r="E537" s="173" t="s">
        <v>1</v>
      </c>
      <c r="F537" s="174" t="s">
        <v>546</v>
      </c>
      <c r="H537" s="175">
        <v>15</v>
      </c>
      <c r="I537" s="176"/>
      <c r="L537" s="172"/>
      <c r="M537" s="177"/>
      <c r="T537" s="178"/>
      <c r="AT537" s="173" t="s">
        <v>182</v>
      </c>
      <c r="AU537" s="173" t="s">
        <v>98</v>
      </c>
      <c r="AV537" s="13" t="s">
        <v>178</v>
      </c>
      <c r="AW537" s="13" t="s">
        <v>40</v>
      </c>
      <c r="AX537" s="13" t="s">
        <v>92</v>
      </c>
      <c r="AY537" s="173" t="s">
        <v>171</v>
      </c>
    </row>
    <row r="538" spans="2:65" s="1" customFormat="1" ht="16.5" customHeight="1">
      <c r="B538" s="33"/>
      <c r="C538" s="162" t="s">
        <v>505</v>
      </c>
      <c r="D538" s="162" t="s">
        <v>250</v>
      </c>
      <c r="E538" s="163" t="s">
        <v>1503</v>
      </c>
      <c r="F538" s="164" t="s">
        <v>1504</v>
      </c>
      <c r="G538" s="165" t="s">
        <v>382</v>
      </c>
      <c r="H538" s="166">
        <v>14</v>
      </c>
      <c r="I538" s="167"/>
      <c r="J538" s="168">
        <f>ROUND(I538*H538,2)</f>
        <v>0</v>
      </c>
      <c r="K538" s="164" t="s">
        <v>177</v>
      </c>
      <c r="L538" s="169"/>
      <c r="M538" s="170" t="s">
        <v>1</v>
      </c>
      <c r="N538" s="171" t="s">
        <v>50</v>
      </c>
      <c r="P538" s="146">
        <f>O538*H538</f>
        <v>0</v>
      </c>
      <c r="Q538" s="146">
        <v>6.4999999999999997E-4</v>
      </c>
      <c r="R538" s="146">
        <f>Q538*H538</f>
        <v>9.1000000000000004E-3</v>
      </c>
      <c r="S538" s="146">
        <v>0</v>
      </c>
      <c r="T538" s="147">
        <f>S538*H538</f>
        <v>0</v>
      </c>
      <c r="AR538" s="148" t="s">
        <v>219</v>
      </c>
      <c r="AT538" s="148" t="s">
        <v>250</v>
      </c>
      <c r="AU538" s="148" t="s">
        <v>98</v>
      </c>
      <c r="AY538" s="17" t="s">
        <v>171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92</v>
      </c>
      <c r="BK538" s="149">
        <f>ROUND(I538*H538,2)</f>
        <v>0</v>
      </c>
      <c r="BL538" s="17" t="s">
        <v>178</v>
      </c>
      <c r="BM538" s="148" t="s">
        <v>2559</v>
      </c>
    </row>
    <row r="539" spans="2:65" s="1" customFormat="1">
      <c r="B539" s="33"/>
      <c r="D539" s="150" t="s">
        <v>180</v>
      </c>
      <c r="F539" s="151" t="s">
        <v>1504</v>
      </c>
      <c r="I539" s="152"/>
      <c r="L539" s="33"/>
      <c r="M539" s="153"/>
      <c r="T539" s="57"/>
      <c r="AT539" s="17" t="s">
        <v>180</v>
      </c>
      <c r="AU539" s="17" t="s">
        <v>98</v>
      </c>
    </row>
    <row r="540" spans="2:65" s="14" customFormat="1">
      <c r="B540" s="182"/>
      <c r="D540" s="150" t="s">
        <v>182</v>
      </c>
      <c r="E540" s="183" t="s">
        <v>1</v>
      </c>
      <c r="F540" s="184" t="s">
        <v>2552</v>
      </c>
      <c r="H540" s="183" t="s">
        <v>1</v>
      </c>
      <c r="I540" s="185"/>
      <c r="L540" s="182"/>
      <c r="M540" s="186"/>
      <c r="T540" s="187"/>
      <c r="AT540" s="183" t="s">
        <v>182</v>
      </c>
      <c r="AU540" s="183" t="s">
        <v>98</v>
      </c>
      <c r="AV540" s="14" t="s">
        <v>92</v>
      </c>
      <c r="AW540" s="14" t="s">
        <v>40</v>
      </c>
      <c r="AX540" s="14" t="s">
        <v>85</v>
      </c>
      <c r="AY540" s="183" t="s">
        <v>171</v>
      </c>
    </row>
    <row r="541" spans="2:65" s="12" customFormat="1">
      <c r="B541" s="154"/>
      <c r="D541" s="150" t="s">
        <v>182</v>
      </c>
      <c r="E541" s="155" t="s">
        <v>1</v>
      </c>
      <c r="F541" s="156" t="s">
        <v>1868</v>
      </c>
      <c r="H541" s="157">
        <v>14</v>
      </c>
      <c r="I541" s="158"/>
      <c r="L541" s="154"/>
      <c r="M541" s="159"/>
      <c r="T541" s="160"/>
      <c r="AT541" s="155" t="s">
        <v>182</v>
      </c>
      <c r="AU541" s="155" t="s">
        <v>98</v>
      </c>
      <c r="AV541" s="12" t="s">
        <v>98</v>
      </c>
      <c r="AW541" s="12" t="s">
        <v>40</v>
      </c>
      <c r="AX541" s="12" t="s">
        <v>85</v>
      </c>
      <c r="AY541" s="155" t="s">
        <v>171</v>
      </c>
    </row>
    <row r="542" spans="2:65" s="13" customFormat="1">
      <c r="B542" s="172"/>
      <c r="D542" s="150" t="s">
        <v>182</v>
      </c>
      <c r="E542" s="173" t="s">
        <v>1</v>
      </c>
      <c r="F542" s="174" t="s">
        <v>546</v>
      </c>
      <c r="H542" s="175">
        <v>14</v>
      </c>
      <c r="I542" s="176"/>
      <c r="L542" s="172"/>
      <c r="M542" s="177"/>
      <c r="T542" s="178"/>
      <c r="AT542" s="173" t="s">
        <v>182</v>
      </c>
      <c r="AU542" s="173" t="s">
        <v>98</v>
      </c>
      <c r="AV542" s="13" t="s">
        <v>178</v>
      </c>
      <c r="AW542" s="13" t="s">
        <v>40</v>
      </c>
      <c r="AX542" s="13" t="s">
        <v>92</v>
      </c>
      <c r="AY542" s="173" t="s">
        <v>171</v>
      </c>
    </row>
    <row r="543" spans="2:65" s="1" customFormat="1" ht="16.5" customHeight="1">
      <c r="B543" s="33"/>
      <c r="C543" s="162" t="s">
        <v>510</v>
      </c>
      <c r="D543" s="162" t="s">
        <v>250</v>
      </c>
      <c r="E543" s="163" t="s">
        <v>1508</v>
      </c>
      <c r="F543" s="164" t="s">
        <v>1509</v>
      </c>
      <c r="G543" s="165" t="s">
        <v>382</v>
      </c>
      <c r="H543" s="166">
        <v>1</v>
      </c>
      <c r="I543" s="167"/>
      <c r="J543" s="168">
        <f>ROUND(I543*H543,2)</f>
        <v>0</v>
      </c>
      <c r="K543" s="164" t="s">
        <v>177</v>
      </c>
      <c r="L543" s="169"/>
      <c r="M543" s="170" t="s">
        <v>1</v>
      </c>
      <c r="N543" s="171" t="s">
        <v>50</v>
      </c>
      <c r="P543" s="146">
        <f>O543*H543</f>
        <v>0</v>
      </c>
      <c r="Q543" s="146">
        <v>6.4000000000000005E-4</v>
      </c>
      <c r="R543" s="146">
        <f>Q543*H543</f>
        <v>6.4000000000000005E-4</v>
      </c>
      <c r="S543" s="146">
        <v>0</v>
      </c>
      <c r="T543" s="147">
        <f>S543*H543</f>
        <v>0</v>
      </c>
      <c r="AR543" s="148" t="s">
        <v>219</v>
      </c>
      <c r="AT543" s="148" t="s">
        <v>250</v>
      </c>
      <c r="AU543" s="148" t="s">
        <v>98</v>
      </c>
      <c r="AY543" s="17" t="s">
        <v>171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17" t="s">
        <v>92</v>
      </c>
      <c r="BK543" s="149">
        <f>ROUND(I543*H543,2)</f>
        <v>0</v>
      </c>
      <c r="BL543" s="17" t="s">
        <v>178</v>
      </c>
      <c r="BM543" s="148" t="s">
        <v>2560</v>
      </c>
    </row>
    <row r="544" spans="2:65" s="1" customFormat="1">
      <c r="B544" s="33"/>
      <c r="D544" s="150" t="s">
        <v>180</v>
      </c>
      <c r="F544" s="151" t="s">
        <v>1509</v>
      </c>
      <c r="I544" s="152"/>
      <c r="L544" s="33"/>
      <c r="M544" s="153"/>
      <c r="T544" s="57"/>
      <c r="AT544" s="17" t="s">
        <v>180</v>
      </c>
      <c r="AU544" s="17" t="s">
        <v>98</v>
      </c>
    </row>
    <row r="545" spans="2:65" s="14" customFormat="1">
      <c r="B545" s="182"/>
      <c r="D545" s="150" t="s">
        <v>182</v>
      </c>
      <c r="E545" s="183" t="s">
        <v>1</v>
      </c>
      <c r="F545" s="184" t="s">
        <v>2552</v>
      </c>
      <c r="H545" s="183" t="s">
        <v>1</v>
      </c>
      <c r="I545" s="185"/>
      <c r="L545" s="182"/>
      <c r="M545" s="186"/>
      <c r="T545" s="187"/>
      <c r="AT545" s="183" t="s">
        <v>182</v>
      </c>
      <c r="AU545" s="183" t="s">
        <v>98</v>
      </c>
      <c r="AV545" s="14" t="s">
        <v>92</v>
      </c>
      <c r="AW545" s="14" t="s">
        <v>40</v>
      </c>
      <c r="AX545" s="14" t="s">
        <v>85</v>
      </c>
      <c r="AY545" s="183" t="s">
        <v>171</v>
      </c>
    </row>
    <row r="546" spans="2:65" s="12" customFormat="1">
      <c r="B546" s="154"/>
      <c r="D546" s="150" t="s">
        <v>182</v>
      </c>
      <c r="E546" s="155" t="s">
        <v>1</v>
      </c>
      <c r="F546" s="156" t="s">
        <v>785</v>
      </c>
      <c r="H546" s="157">
        <v>1</v>
      </c>
      <c r="I546" s="158"/>
      <c r="L546" s="154"/>
      <c r="M546" s="159"/>
      <c r="T546" s="160"/>
      <c r="AT546" s="155" t="s">
        <v>182</v>
      </c>
      <c r="AU546" s="155" t="s">
        <v>98</v>
      </c>
      <c r="AV546" s="12" t="s">
        <v>98</v>
      </c>
      <c r="AW546" s="12" t="s">
        <v>40</v>
      </c>
      <c r="AX546" s="12" t="s">
        <v>85</v>
      </c>
      <c r="AY546" s="155" t="s">
        <v>171</v>
      </c>
    </row>
    <row r="547" spans="2:65" s="13" customFormat="1">
      <c r="B547" s="172"/>
      <c r="D547" s="150" t="s">
        <v>182</v>
      </c>
      <c r="E547" s="173" t="s">
        <v>1</v>
      </c>
      <c r="F547" s="174" t="s">
        <v>546</v>
      </c>
      <c r="H547" s="175">
        <v>1</v>
      </c>
      <c r="I547" s="176"/>
      <c r="L547" s="172"/>
      <c r="M547" s="177"/>
      <c r="T547" s="178"/>
      <c r="AT547" s="173" t="s">
        <v>182</v>
      </c>
      <c r="AU547" s="173" t="s">
        <v>98</v>
      </c>
      <c r="AV547" s="13" t="s">
        <v>178</v>
      </c>
      <c r="AW547" s="13" t="s">
        <v>40</v>
      </c>
      <c r="AX547" s="13" t="s">
        <v>92</v>
      </c>
      <c r="AY547" s="173" t="s">
        <v>171</v>
      </c>
    </row>
    <row r="548" spans="2:65" s="1" customFormat="1" ht="33" customHeight="1">
      <c r="B548" s="33"/>
      <c r="C548" s="137" t="s">
        <v>516</v>
      </c>
      <c r="D548" s="137" t="s">
        <v>173</v>
      </c>
      <c r="E548" s="138" t="s">
        <v>1512</v>
      </c>
      <c r="F548" s="139" t="s">
        <v>1513</v>
      </c>
      <c r="G548" s="140" t="s">
        <v>382</v>
      </c>
      <c r="H548" s="141">
        <v>4</v>
      </c>
      <c r="I548" s="142"/>
      <c r="J548" s="143">
        <f>ROUND(I548*H548,2)</f>
        <v>0</v>
      </c>
      <c r="K548" s="139" t="s">
        <v>177</v>
      </c>
      <c r="L548" s="33"/>
      <c r="M548" s="144" t="s">
        <v>1</v>
      </c>
      <c r="N548" s="145" t="s">
        <v>50</v>
      </c>
      <c r="P548" s="146">
        <f>O548*H548</f>
        <v>0</v>
      </c>
      <c r="Q548" s="146">
        <v>1.0000000000000001E-5</v>
      </c>
      <c r="R548" s="146">
        <f>Q548*H548</f>
        <v>4.0000000000000003E-5</v>
      </c>
      <c r="S548" s="146">
        <v>0</v>
      </c>
      <c r="T548" s="147">
        <f>S548*H548</f>
        <v>0</v>
      </c>
      <c r="AR548" s="148" t="s">
        <v>178</v>
      </c>
      <c r="AT548" s="148" t="s">
        <v>173</v>
      </c>
      <c r="AU548" s="148" t="s">
        <v>98</v>
      </c>
      <c r="AY548" s="17" t="s">
        <v>171</v>
      </c>
      <c r="BE548" s="149">
        <f>IF(N548="základní",J548,0)</f>
        <v>0</v>
      </c>
      <c r="BF548" s="149">
        <f>IF(N548="snížená",J548,0)</f>
        <v>0</v>
      </c>
      <c r="BG548" s="149">
        <f>IF(N548="zákl. přenesená",J548,0)</f>
        <v>0</v>
      </c>
      <c r="BH548" s="149">
        <f>IF(N548="sníž. přenesená",J548,0)</f>
        <v>0</v>
      </c>
      <c r="BI548" s="149">
        <f>IF(N548="nulová",J548,0)</f>
        <v>0</v>
      </c>
      <c r="BJ548" s="17" t="s">
        <v>92</v>
      </c>
      <c r="BK548" s="149">
        <f>ROUND(I548*H548,2)</f>
        <v>0</v>
      </c>
      <c r="BL548" s="17" t="s">
        <v>178</v>
      </c>
      <c r="BM548" s="148" t="s">
        <v>2561</v>
      </c>
    </row>
    <row r="549" spans="2:65" s="1" customFormat="1" ht="28.8">
      <c r="B549" s="33"/>
      <c r="D549" s="150" t="s">
        <v>180</v>
      </c>
      <c r="F549" s="151" t="s">
        <v>1515</v>
      </c>
      <c r="I549" s="152"/>
      <c r="L549" s="33"/>
      <c r="M549" s="153"/>
      <c r="T549" s="57"/>
      <c r="AT549" s="17" t="s">
        <v>180</v>
      </c>
      <c r="AU549" s="17" t="s">
        <v>98</v>
      </c>
    </row>
    <row r="550" spans="2:65" s="14" customFormat="1">
      <c r="B550" s="182"/>
      <c r="D550" s="150" t="s">
        <v>182</v>
      </c>
      <c r="E550" s="183" t="s">
        <v>1</v>
      </c>
      <c r="F550" s="184" t="s">
        <v>2552</v>
      </c>
      <c r="H550" s="183" t="s">
        <v>1</v>
      </c>
      <c r="I550" s="185"/>
      <c r="L550" s="182"/>
      <c r="M550" s="186"/>
      <c r="T550" s="187"/>
      <c r="AT550" s="183" t="s">
        <v>182</v>
      </c>
      <c r="AU550" s="183" t="s">
        <v>98</v>
      </c>
      <c r="AV550" s="14" t="s">
        <v>92</v>
      </c>
      <c r="AW550" s="14" t="s">
        <v>40</v>
      </c>
      <c r="AX550" s="14" t="s">
        <v>85</v>
      </c>
      <c r="AY550" s="183" t="s">
        <v>171</v>
      </c>
    </row>
    <row r="551" spans="2:65" s="12" customFormat="1">
      <c r="B551" s="154"/>
      <c r="D551" s="150" t="s">
        <v>182</v>
      </c>
      <c r="E551" s="155" t="s">
        <v>1</v>
      </c>
      <c r="F551" s="156" t="s">
        <v>2562</v>
      </c>
      <c r="H551" s="157">
        <v>4</v>
      </c>
      <c r="I551" s="158"/>
      <c r="L551" s="154"/>
      <c r="M551" s="159"/>
      <c r="T551" s="160"/>
      <c r="AT551" s="155" t="s">
        <v>182</v>
      </c>
      <c r="AU551" s="155" t="s">
        <v>98</v>
      </c>
      <c r="AV551" s="12" t="s">
        <v>98</v>
      </c>
      <c r="AW551" s="12" t="s">
        <v>40</v>
      </c>
      <c r="AX551" s="12" t="s">
        <v>85</v>
      </c>
      <c r="AY551" s="155" t="s">
        <v>171</v>
      </c>
    </row>
    <row r="552" spans="2:65" s="13" customFormat="1">
      <c r="B552" s="172"/>
      <c r="D552" s="150" t="s">
        <v>182</v>
      </c>
      <c r="E552" s="173" t="s">
        <v>1</v>
      </c>
      <c r="F552" s="174" t="s">
        <v>546</v>
      </c>
      <c r="H552" s="175">
        <v>4</v>
      </c>
      <c r="I552" s="176"/>
      <c r="L552" s="172"/>
      <c r="M552" s="177"/>
      <c r="T552" s="178"/>
      <c r="AT552" s="173" t="s">
        <v>182</v>
      </c>
      <c r="AU552" s="173" t="s">
        <v>98</v>
      </c>
      <c r="AV552" s="13" t="s">
        <v>178</v>
      </c>
      <c r="AW552" s="13" t="s">
        <v>40</v>
      </c>
      <c r="AX552" s="13" t="s">
        <v>92</v>
      </c>
      <c r="AY552" s="173" t="s">
        <v>171</v>
      </c>
    </row>
    <row r="553" spans="2:65" s="1" customFormat="1" ht="24.15" customHeight="1">
      <c r="B553" s="33"/>
      <c r="C553" s="162" t="s">
        <v>521</v>
      </c>
      <c r="D553" s="162" t="s">
        <v>250</v>
      </c>
      <c r="E553" s="163" t="s">
        <v>1522</v>
      </c>
      <c r="F553" s="164" t="s">
        <v>1523</v>
      </c>
      <c r="G553" s="165" t="s">
        <v>382</v>
      </c>
      <c r="H553" s="166">
        <v>4</v>
      </c>
      <c r="I553" s="167"/>
      <c r="J553" s="168">
        <f>ROUND(I553*H553,2)</f>
        <v>0</v>
      </c>
      <c r="K553" s="164" t="s">
        <v>177</v>
      </c>
      <c r="L553" s="169"/>
      <c r="M553" s="170" t="s">
        <v>1</v>
      </c>
      <c r="N553" s="171" t="s">
        <v>50</v>
      </c>
      <c r="P553" s="146">
        <f>O553*H553</f>
        <v>0</v>
      </c>
      <c r="Q553" s="146">
        <v>1.25E-3</v>
      </c>
      <c r="R553" s="146">
        <f>Q553*H553</f>
        <v>5.0000000000000001E-3</v>
      </c>
      <c r="S553" s="146">
        <v>0</v>
      </c>
      <c r="T553" s="147">
        <f>S553*H553</f>
        <v>0</v>
      </c>
      <c r="AR553" s="148" t="s">
        <v>219</v>
      </c>
      <c r="AT553" s="148" t="s">
        <v>250</v>
      </c>
      <c r="AU553" s="148" t="s">
        <v>98</v>
      </c>
      <c r="AY553" s="17" t="s">
        <v>171</v>
      </c>
      <c r="BE553" s="149">
        <f>IF(N553="základní",J553,0)</f>
        <v>0</v>
      </c>
      <c r="BF553" s="149">
        <f>IF(N553="snížená",J553,0)</f>
        <v>0</v>
      </c>
      <c r="BG553" s="149">
        <f>IF(N553="zákl. přenesená",J553,0)</f>
        <v>0</v>
      </c>
      <c r="BH553" s="149">
        <f>IF(N553="sníž. přenesená",J553,0)</f>
        <v>0</v>
      </c>
      <c r="BI553" s="149">
        <f>IF(N553="nulová",J553,0)</f>
        <v>0</v>
      </c>
      <c r="BJ553" s="17" t="s">
        <v>92</v>
      </c>
      <c r="BK553" s="149">
        <f>ROUND(I553*H553,2)</f>
        <v>0</v>
      </c>
      <c r="BL553" s="17" t="s">
        <v>178</v>
      </c>
      <c r="BM553" s="148" t="s">
        <v>2563</v>
      </c>
    </row>
    <row r="554" spans="2:65" s="1" customFormat="1">
      <c r="B554" s="33"/>
      <c r="D554" s="150" t="s">
        <v>180</v>
      </c>
      <c r="F554" s="151" t="s">
        <v>1523</v>
      </c>
      <c r="I554" s="152"/>
      <c r="L554" s="33"/>
      <c r="M554" s="153"/>
      <c r="T554" s="57"/>
      <c r="AT554" s="17" t="s">
        <v>180</v>
      </c>
      <c r="AU554" s="17" t="s">
        <v>98</v>
      </c>
    </row>
    <row r="555" spans="2:65" s="14" customFormat="1">
      <c r="B555" s="182"/>
      <c r="D555" s="150" t="s">
        <v>182</v>
      </c>
      <c r="E555" s="183" t="s">
        <v>1</v>
      </c>
      <c r="F555" s="184" t="s">
        <v>2552</v>
      </c>
      <c r="H555" s="183" t="s">
        <v>1</v>
      </c>
      <c r="I555" s="185"/>
      <c r="L555" s="182"/>
      <c r="M555" s="186"/>
      <c r="T555" s="187"/>
      <c r="AT555" s="183" t="s">
        <v>182</v>
      </c>
      <c r="AU555" s="183" t="s">
        <v>98</v>
      </c>
      <c r="AV555" s="14" t="s">
        <v>92</v>
      </c>
      <c r="AW555" s="14" t="s">
        <v>40</v>
      </c>
      <c r="AX555" s="14" t="s">
        <v>85</v>
      </c>
      <c r="AY555" s="183" t="s">
        <v>171</v>
      </c>
    </row>
    <row r="556" spans="2:65" s="12" customFormat="1">
      <c r="B556" s="154"/>
      <c r="D556" s="150" t="s">
        <v>182</v>
      </c>
      <c r="E556" s="155" t="s">
        <v>1</v>
      </c>
      <c r="F556" s="156" t="s">
        <v>2562</v>
      </c>
      <c r="H556" s="157">
        <v>4</v>
      </c>
      <c r="I556" s="158"/>
      <c r="L556" s="154"/>
      <c r="M556" s="159"/>
      <c r="T556" s="160"/>
      <c r="AT556" s="155" t="s">
        <v>182</v>
      </c>
      <c r="AU556" s="155" t="s">
        <v>98</v>
      </c>
      <c r="AV556" s="12" t="s">
        <v>98</v>
      </c>
      <c r="AW556" s="12" t="s">
        <v>40</v>
      </c>
      <c r="AX556" s="12" t="s">
        <v>85</v>
      </c>
      <c r="AY556" s="155" t="s">
        <v>171</v>
      </c>
    </row>
    <row r="557" spans="2:65" s="13" customFormat="1">
      <c r="B557" s="172"/>
      <c r="D557" s="150" t="s">
        <v>182</v>
      </c>
      <c r="E557" s="173" t="s">
        <v>1</v>
      </c>
      <c r="F557" s="174" t="s">
        <v>546</v>
      </c>
      <c r="H557" s="175">
        <v>4</v>
      </c>
      <c r="I557" s="176"/>
      <c r="L557" s="172"/>
      <c r="M557" s="177"/>
      <c r="T557" s="178"/>
      <c r="AT557" s="173" t="s">
        <v>182</v>
      </c>
      <c r="AU557" s="173" t="s">
        <v>98</v>
      </c>
      <c r="AV557" s="13" t="s">
        <v>178</v>
      </c>
      <c r="AW557" s="13" t="s">
        <v>40</v>
      </c>
      <c r="AX557" s="13" t="s">
        <v>92</v>
      </c>
      <c r="AY557" s="173" t="s">
        <v>171</v>
      </c>
    </row>
    <row r="558" spans="2:65" s="1" customFormat="1" ht="21.75" customHeight="1">
      <c r="B558" s="33"/>
      <c r="C558" s="137" t="s">
        <v>526</v>
      </c>
      <c r="D558" s="137" t="s">
        <v>173</v>
      </c>
      <c r="E558" s="138" t="s">
        <v>1526</v>
      </c>
      <c r="F558" s="139" t="s">
        <v>1527</v>
      </c>
      <c r="G558" s="140" t="s">
        <v>382</v>
      </c>
      <c r="H558" s="141">
        <v>1</v>
      </c>
      <c r="I558" s="142"/>
      <c r="J558" s="143">
        <f>ROUND(I558*H558,2)</f>
        <v>0</v>
      </c>
      <c r="K558" s="139" t="s">
        <v>177</v>
      </c>
      <c r="L558" s="33"/>
      <c r="M558" s="144" t="s">
        <v>1</v>
      </c>
      <c r="N558" s="145" t="s">
        <v>50</v>
      </c>
      <c r="P558" s="146">
        <f>O558*H558</f>
        <v>0</v>
      </c>
      <c r="Q558" s="146">
        <v>0</v>
      </c>
      <c r="R558" s="146">
        <f>Q558*H558</f>
        <v>0</v>
      </c>
      <c r="S558" s="146">
        <v>0</v>
      </c>
      <c r="T558" s="147">
        <f>S558*H558</f>
        <v>0</v>
      </c>
      <c r="AR558" s="148" t="s">
        <v>178</v>
      </c>
      <c r="AT558" s="148" t="s">
        <v>173</v>
      </c>
      <c r="AU558" s="148" t="s">
        <v>98</v>
      </c>
      <c r="AY558" s="17" t="s">
        <v>171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7" t="s">
        <v>92</v>
      </c>
      <c r="BK558" s="149">
        <f>ROUND(I558*H558,2)</f>
        <v>0</v>
      </c>
      <c r="BL558" s="17" t="s">
        <v>178</v>
      </c>
      <c r="BM558" s="148" t="s">
        <v>2564</v>
      </c>
    </row>
    <row r="559" spans="2:65" s="1" customFormat="1" ht="28.8">
      <c r="B559" s="33"/>
      <c r="D559" s="150" t="s">
        <v>180</v>
      </c>
      <c r="F559" s="151" t="s">
        <v>1529</v>
      </c>
      <c r="I559" s="152"/>
      <c r="L559" s="33"/>
      <c r="M559" s="153"/>
      <c r="T559" s="57"/>
      <c r="AT559" s="17" t="s">
        <v>180</v>
      </c>
      <c r="AU559" s="17" t="s">
        <v>98</v>
      </c>
    </row>
    <row r="560" spans="2:65" s="14" customFormat="1">
      <c r="B560" s="182"/>
      <c r="D560" s="150" t="s">
        <v>182</v>
      </c>
      <c r="E560" s="183" t="s">
        <v>1</v>
      </c>
      <c r="F560" s="184" t="s">
        <v>2565</v>
      </c>
      <c r="H560" s="183" t="s">
        <v>1</v>
      </c>
      <c r="I560" s="185"/>
      <c r="L560" s="182"/>
      <c r="M560" s="186"/>
      <c r="T560" s="187"/>
      <c r="AT560" s="183" t="s">
        <v>182</v>
      </c>
      <c r="AU560" s="183" t="s">
        <v>98</v>
      </c>
      <c r="AV560" s="14" t="s">
        <v>92</v>
      </c>
      <c r="AW560" s="14" t="s">
        <v>40</v>
      </c>
      <c r="AX560" s="14" t="s">
        <v>85</v>
      </c>
      <c r="AY560" s="183" t="s">
        <v>171</v>
      </c>
    </row>
    <row r="561" spans="2:65" s="12" customFormat="1">
      <c r="B561" s="154"/>
      <c r="D561" s="150" t="s">
        <v>182</v>
      </c>
      <c r="E561" s="155" t="s">
        <v>1</v>
      </c>
      <c r="F561" s="156" t="s">
        <v>785</v>
      </c>
      <c r="H561" s="157">
        <v>1</v>
      </c>
      <c r="I561" s="158"/>
      <c r="L561" s="154"/>
      <c r="M561" s="159"/>
      <c r="T561" s="160"/>
      <c r="AT561" s="155" t="s">
        <v>182</v>
      </c>
      <c r="AU561" s="155" t="s">
        <v>98</v>
      </c>
      <c r="AV561" s="12" t="s">
        <v>98</v>
      </c>
      <c r="AW561" s="12" t="s">
        <v>40</v>
      </c>
      <c r="AX561" s="12" t="s">
        <v>85</v>
      </c>
      <c r="AY561" s="155" t="s">
        <v>171</v>
      </c>
    </row>
    <row r="562" spans="2:65" s="13" customFormat="1">
      <c r="B562" s="172"/>
      <c r="D562" s="150" t="s">
        <v>182</v>
      </c>
      <c r="E562" s="173" t="s">
        <v>1</v>
      </c>
      <c r="F562" s="174" t="s">
        <v>546</v>
      </c>
      <c r="H562" s="175">
        <v>1</v>
      </c>
      <c r="I562" s="176"/>
      <c r="L562" s="172"/>
      <c r="M562" s="177"/>
      <c r="T562" s="178"/>
      <c r="AT562" s="173" t="s">
        <v>182</v>
      </c>
      <c r="AU562" s="173" t="s">
        <v>98</v>
      </c>
      <c r="AV562" s="13" t="s">
        <v>178</v>
      </c>
      <c r="AW562" s="13" t="s">
        <v>40</v>
      </c>
      <c r="AX562" s="13" t="s">
        <v>92</v>
      </c>
      <c r="AY562" s="173" t="s">
        <v>171</v>
      </c>
    </row>
    <row r="563" spans="2:65" s="1" customFormat="1" ht="16.5" customHeight="1">
      <c r="B563" s="33"/>
      <c r="C563" s="162" t="s">
        <v>531</v>
      </c>
      <c r="D563" s="162" t="s">
        <v>250</v>
      </c>
      <c r="E563" s="163" t="s">
        <v>1532</v>
      </c>
      <c r="F563" s="164" t="s">
        <v>1533</v>
      </c>
      <c r="G563" s="165" t="s">
        <v>382</v>
      </c>
      <c r="H563" s="166">
        <v>1</v>
      </c>
      <c r="I563" s="167"/>
      <c r="J563" s="168">
        <f>ROUND(I563*H563,2)</f>
        <v>0</v>
      </c>
      <c r="K563" s="164" t="s">
        <v>1</v>
      </c>
      <c r="L563" s="169"/>
      <c r="M563" s="170" t="s">
        <v>1</v>
      </c>
      <c r="N563" s="171" t="s">
        <v>50</v>
      </c>
      <c r="P563" s="146">
        <f>O563*H563</f>
        <v>0</v>
      </c>
      <c r="Q563" s="146">
        <v>3.0599999999999999E-2</v>
      </c>
      <c r="R563" s="146">
        <f>Q563*H563</f>
        <v>3.0599999999999999E-2</v>
      </c>
      <c r="S563" s="146">
        <v>0</v>
      </c>
      <c r="T563" s="147">
        <f>S563*H563</f>
        <v>0</v>
      </c>
      <c r="AR563" s="148" t="s">
        <v>219</v>
      </c>
      <c r="AT563" s="148" t="s">
        <v>250</v>
      </c>
      <c r="AU563" s="148" t="s">
        <v>98</v>
      </c>
      <c r="AY563" s="17" t="s">
        <v>171</v>
      </c>
      <c r="BE563" s="149">
        <f>IF(N563="základní",J563,0)</f>
        <v>0</v>
      </c>
      <c r="BF563" s="149">
        <f>IF(N563="snížená",J563,0)</f>
        <v>0</v>
      </c>
      <c r="BG563" s="149">
        <f>IF(N563="zákl. přenesená",J563,0)</f>
        <v>0</v>
      </c>
      <c r="BH563" s="149">
        <f>IF(N563="sníž. přenesená",J563,0)</f>
        <v>0</v>
      </c>
      <c r="BI563" s="149">
        <f>IF(N563="nulová",J563,0)</f>
        <v>0</v>
      </c>
      <c r="BJ563" s="17" t="s">
        <v>92</v>
      </c>
      <c r="BK563" s="149">
        <f>ROUND(I563*H563,2)</f>
        <v>0</v>
      </c>
      <c r="BL563" s="17" t="s">
        <v>178</v>
      </c>
      <c r="BM563" s="148" t="s">
        <v>2566</v>
      </c>
    </row>
    <row r="564" spans="2:65" s="1" customFormat="1">
      <c r="B564" s="33"/>
      <c r="D564" s="150" t="s">
        <v>180</v>
      </c>
      <c r="F564" s="151" t="s">
        <v>1533</v>
      </c>
      <c r="I564" s="152"/>
      <c r="L564" s="33"/>
      <c r="M564" s="153"/>
      <c r="T564" s="57"/>
      <c r="AT564" s="17" t="s">
        <v>180</v>
      </c>
      <c r="AU564" s="17" t="s">
        <v>98</v>
      </c>
    </row>
    <row r="565" spans="2:65" s="12" customFormat="1" ht="20.399999999999999">
      <c r="B565" s="154"/>
      <c r="D565" s="150" t="s">
        <v>182</v>
      </c>
      <c r="E565" s="155" t="s">
        <v>1</v>
      </c>
      <c r="F565" s="156" t="s">
        <v>2567</v>
      </c>
      <c r="H565" s="157">
        <v>1</v>
      </c>
      <c r="I565" s="158"/>
      <c r="L565" s="154"/>
      <c r="M565" s="159"/>
      <c r="T565" s="160"/>
      <c r="AT565" s="155" t="s">
        <v>182</v>
      </c>
      <c r="AU565" s="155" t="s">
        <v>98</v>
      </c>
      <c r="AV565" s="12" t="s">
        <v>98</v>
      </c>
      <c r="AW565" s="12" t="s">
        <v>40</v>
      </c>
      <c r="AX565" s="12" t="s">
        <v>85</v>
      </c>
      <c r="AY565" s="155" t="s">
        <v>171</v>
      </c>
    </row>
    <row r="566" spans="2:65" s="13" customFormat="1">
      <c r="B566" s="172"/>
      <c r="D566" s="150" t="s">
        <v>182</v>
      </c>
      <c r="E566" s="173" t="s">
        <v>1</v>
      </c>
      <c r="F566" s="174" t="s">
        <v>546</v>
      </c>
      <c r="H566" s="175">
        <v>1</v>
      </c>
      <c r="I566" s="176"/>
      <c r="L566" s="172"/>
      <c r="M566" s="177"/>
      <c r="T566" s="178"/>
      <c r="AT566" s="173" t="s">
        <v>182</v>
      </c>
      <c r="AU566" s="173" t="s">
        <v>98</v>
      </c>
      <c r="AV566" s="13" t="s">
        <v>178</v>
      </c>
      <c r="AW566" s="13" t="s">
        <v>40</v>
      </c>
      <c r="AX566" s="13" t="s">
        <v>92</v>
      </c>
      <c r="AY566" s="173" t="s">
        <v>171</v>
      </c>
    </row>
    <row r="567" spans="2:65" s="1" customFormat="1" ht="33" customHeight="1">
      <c r="B567" s="33"/>
      <c r="C567" s="137" t="s">
        <v>540</v>
      </c>
      <c r="D567" s="137" t="s">
        <v>173</v>
      </c>
      <c r="E567" s="138" t="s">
        <v>1573</v>
      </c>
      <c r="F567" s="139" t="s">
        <v>1574</v>
      </c>
      <c r="G567" s="140" t="s">
        <v>382</v>
      </c>
      <c r="H567" s="141">
        <v>1</v>
      </c>
      <c r="I567" s="142"/>
      <c r="J567" s="143">
        <f>ROUND(I567*H567,2)</f>
        <v>0</v>
      </c>
      <c r="K567" s="139" t="s">
        <v>177</v>
      </c>
      <c r="L567" s="33"/>
      <c r="M567" s="144" t="s">
        <v>1</v>
      </c>
      <c r="N567" s="145" t="s">
        <v>50</v>
      </c>
      <c r="P567" s="146">
        <f>O567*H567</f>
        <v>0</v>
      </c>
      <c r="Q567" s="146">
        <v>1.0000000000000001E-5</v>
      </c>
      <c r="R567" s="146">
        <f>Q567*H567</f>
        <v>1.0000000000000001E-5</v>
      </c>
      <c r="S567" s="146">
        <v>0</v>
      </c>
      <c r="T567" s="147">
        <f>S567*H567</f>
        <v>0</v>
      </c>
      <c r="AR567" s="148" t="s">
        <v>178</v>
      </c>
      <c r="AT567" s="148" t="s">
        <v>173</v>
      </c>
      <c r="AU567" s="148" t="s">
        <v>98</v>
      </c>
      <c r="AY567" s="17" t="s">
        <v>171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7" t="s">
        <v>92</v>
      </c>
      <c r="BK567" s="149">
        <f>ROUND(I567*H567,2)</f>
        <v>0</v>
      </c>
      <c r="BL567" s="17" t="s">
        <v>178</v>
      </c>
      <c r="BM567" s="148" t="s">
        <v>2568</v>
      </c>
    </row>
    <row r="568" spans="2:65" s="1" customFormat="1" ht="28.8">
      <c r="B568" s="33"/>
      <c r="D568" s="150" t="s">
        <v>180</v>
      </c>
      <c r="F568" s="151" t="s">
        <v>1576</v>
      </c>
      <c r="I568" s="152"/>
      <c r="L568" s="33"/>
      <c r="M568" s="153"/>
      <c r="T568" s="57"/>
      <c r="AT568" s="17" t="s">
        <v>180</v>
      </c>
      <c r="AU568" s="17" t="s">
        <v>98</v>
      </c>
    </row>
    <row r="569" spans="2:65" s="14" customFormat="1">
      <c r="B569" s="182"/>
      <c r="D569" s="150" t="s">
        <v>182</v>
      </c>
      <c r="E569" s="183" t="s">
        <v>1</v>
      </c>
      <c r="F569" s="184" t="s">
        <v>2552</v>
      </c>
      <c r="H569" s="183" t="s">
        <v>1</v>
      </c>
      <c r="I569" s="185"/>
      <c r="L569" s="182"/>
      <c r="M569" s="186"/>
      <c r="T569" s="187"/>
      <c r="AT569" s="183" t="s">
        <v>182</v>
      </c>
      <c r="AU569" s="183" t="s">
        <v>98</v>
      </c>
      <c r="AV569" s="14" t="s">
        <v>92</v>
      </c>
      <c r="AW569" s="14" t="s">
        <v>40</v>
      </c>
      <c r="AX569" s="14" t="s">
        <v>85</v>
      </c>
      <c r="AY569" s="183" t="s">
        <v>171</v>
      </c>
    </row>
    <row r="570" spans="2:65" s="12" customFormat="1">
      <c r="B570" s="154"/>
      <c r="D570" s="150" t="s">
        <v>182</v>
      </c>
      <c r="E570" s="155" t="s">
        <v>1</v>
      </c>
      <c r="F570" s="156" t="s">
        <v>2569</v>
      </c>
      <c r="H570" s="157">
        <v>1</v>
      </c>
      <c r="I570" s="158"/>
      <c r="L570" s="154"/>
      <c r="M570" s="159"/>
      <c r="T570" s="160"/>
      <c r="AT570" s="155" t="s">
        <v>182</v>
      </c>
      <c r="AU570" s="155" t="s">
        <v>98</v>
      </c>
      <c r="AV570" s="12" t="s">
        <v>98</v>
      </c>
      <c r="AW570" s="12" t="s">
        <v>40</v>
      </c>
      <c r="AX570" s="12" t="s">
        <v>85</v>
      </c>
      <c r="AY570" s="155" t="s">
        <v>171</v>
      </c>
    </row>
    <row r="571" spans="2:65" s="13" customFormat="1">
      <c r="B571" s="172"/>
      <c r="D571" s="150" t="s">
        <v>182</v>
      </c>
      <c r="E571" s="173" t="s">
        <v>1</v>
      </c>
      <c r="F571" s="174" t="s">
        <v>546</v>
      </c>
      <c r="H571" s="175">
        <v>1</v>
      </c>
      <c r="I571" s="176"/>
      <c r="L571" s="172"/>
      <c r="M571" s="177"/>
      <c r="T571" s="178"/>
      <c r="AT571" s="173" t="s">
        <v>182</v>
      </c>
      <c r="AU571" s="173" t="s">
        <v>98</v>
      </c>
      <c r="AV571" s="13" t="s">
        <v>178</v>
      </c>
      <c r="AW571" s="13" t="s">
        <v>40</v>
      </c>
      <c r="AX571" s="13" t="s">
        <v>92</v>
      </c>
      <c r="AY571" s="173" t="s">
        <v>171</v>
      </c>
    </row>
    <row r="572" spans="2:65" s="1" customFormat="1" ht="16.5" customHeight="1">
      <c r="B572" s="33"/>
      <c r="C572" s="162" t="s">
        <v>547</v>
      </c>
      <c r="D572" s="162" t="s">
        <v>250</v>
      </c>
      <c r="E572" s="163" t="s">
        <v>1578</v>
      </c>
      <c r="F572" s="164" t="s">
        <v>1579</v>
      </c>
      <c r="G572" s="165" t="s">
        <v>382</v>
      </c>
      <c r="H572" s="166">
        <v>1</v>
      </c>
      <c r="I572" s="167"/>
      <c r="J572" s="168">
        <f>ROUND(I572*H572,2)</f>
        <v>0</v>
      </c>
      <c r="K572" s="164" t="s">
        <v>177</v>
      </c>
      <c r="L572" s="169"/>
      <c r="M572" s="170" t="s">
        <v>1</v>
      </c>
      <c r="N572" s="171" t="s">
        <v>50</v>
      </c>
      <c r="P572" s="146">
        <f>O572*H572</f>
        <v>0</v>
      </c>
      <c r="Q572" s="146">
        <v>1.4E-3</v>
      </c>
      <c r="R572" s="146">
        <f>Q572*H572</f>
        <v>1.4E-3</v>
      </c>
      <c r="S572" s="146">
        <v>0</v>
      </c>
      <c r="T572" s="147">
        <f>S572*H572</f>
        <v>0</v>
      </c>
      <c r="AR572" s="148" t="s">
        <v>219</v>
      </c>
      <c r="AT572" s="148" t="s">
        <v>250</v>
      </c>
      <c r="AU572" s="148" t="s">
        <v>98</v>
      </c>
      <c r="AY572" s="17" t="s">
        <v>171</v>
      </c>
      <c r="BE572" s="149">
        <f>IF(N572="základní",J572,0)</f>
        <v>0</v>
      </c>
      <c r="BF572" s="149">
        <f>IF(N572="snížená",J572,0)</f>
        <v>0</v>
      </c>
      <c r="BG572" s="149">
        <f>IF(N572="zákl. přenesená",J572,0)</f>
        <v>0</v>
      </c>
      <c r="BH572" s="149">
        <f>IF(N572="sníž. přenesená",J572,0)</f>
        <v>0</v>
      </c>
      <c r="BI572" s="149">
        <f>IF(N572="nulová",J572,0)</f>
        <v>0</v>
      </c>
      <c r="BJ572" s="17" t="s">
        <v>92</v>
      </c>
      <c r="BK572" s="149">
        <f>ROUND(I572*H572,2)</f>
        <v>0</v>
      </c>
      <c r="BL572" s="17" t="s">
        <v>178</v>
      </c>
      <c r="BM572" s="148" t="s">
        <v>2570</v>
      </c>
    </row>
    <row r="573" spans="2:65" s="1" customFormat="1">
      <c r="B573" s="33"/>
      <c r="D573" s="150" t="s">
        <v>180</v>
      </c>
      <c r="F573" s="151" t="s">
        <v>1579</v>
      </c>
      <c r="I573" s="152"/>
      <c r="L573" s="33"/>
      <c r="M573" s="153"/>
      <c r="T573" s="57"/>
      <c r="AT573" s="17" t="s">
        <v>180</v>
      </c>
      <c r="AU573" s="17" t="s">
        <v>98</v>
      </c>
    </row>
    <row r="574" spans="2:65" s="14" customFormat="1">
      <c r="B574" s="182"/>
      <c r="D574" s="150" t="s">
        <v>182</v>
      </c>
      <c r="E574" s="183" t="s">
        <v>1</v>
      </c>
      <c r="F574" s="184" t="s">
        <v>2552</v>
      </c>
      <c r="H574" s="183" t="s">
        <v>1</v>
      </c>
      <c r="I574" s="185"/>
      <c r="L574" s="182"/>
      <c r="M574" s="186"/>
      <c r="T574" s="187"/>
      <c r="AT574" s="183" t="s">
        <v>182</v>
      </c>
      <c r="AU574" s="183" t="s">
        <v>98</v>
      </c>
      <c r="AV574" s="14" t="s">
        <v>92</v>
      </c>
      <c r="AW574" s="14" t="s">
        <v>40</v>
      </c>
      <c r="AX574" s="14" t="s">
        <v>85</v>
      </c>
      <c r="AY574" s="183" t="s">
        <v>171</v>
      </c>
    </row>
    <row r="575" spans="2:65" s="12" customFormat="1">
      <c r="B575" s="154"/>
      <c r="D575" s="150" t="s">
        <v>182</v>
      </c>
      <c r="E575" s="155" t="s">
        <v>1</v>
      </c>
      <c r="F575" s="156" t="s">
        <v>2569</v>
      </c>
      <c r="H575" s="157">
        <v>1</v>
      </c>
      <c r="I575" s="158"/>
      <c r="L575" s="154"/>
      <c r="M575" s="159"/>
      <c r="T575" s="160"/>
      <c r="AT575" s="155" t="s">
        <v>182</v>
      </c>
      <c r="AU575" s="155" t="s">
        <v>98</v>
      </c>
      <c r="AV575" s="12" t="s">
        <v>98</v>
      </c>
      <c r="AW575" s="12" t="s">
        <v>40</v>
      </c>
      <c r="AX575" s="12" t="s">
        <v>85</v>
      </c>
      <c r="AY575" s="155" t="s">
        <v>171</v>
      </c>
    </row>
    <row r="576" spans="2:65" s="13" customFormat="1">
      <c r="B576" s="172"/>
      <c r="D576" s="150" t="s">
        <v>182</v>
      </c>
      <c r="E576" s="173" t="s">
        <v>1</v>
      </c>
      <c r="F576" s="174" t="s">
        <v>546</v>
      </c>
      <c r="H576" s="175">
        <v>1</v>
      </c>
      <c r="I576" s="176"/>
      <c r="L576" s="172"/>
      <c r="M576" s="177"/>
      <c r="T576" s="178"/>
      <c r="AT576" s="173" t="s">
        <v>182</v>
      </c>
      <c r="AU576" s="173" t="s">
        <v>98</v>
      </c>
      <c r="AV576" s="13" t="s">
        <v>178</v>
      </c>
      <c r="AW576" s="13" t="s">
        <v>40</v>
      </c>
      <c r="AX576" s="13" t="s">
        <v>92</v>
      </c>
      <c r="AY576" s="173" t="s">
        <v>171</v>
      </c>
    </row>
    <row r="577" spans="2:65" s="1" customFormat="1" ht="24.15" customHeight="1">
      <c r="B577" s="33"/>
      <c r="C577" s="137" t="s">
        <v>553</v>
      </c>
      <c r="D577" s="137" t="s">
        <v>173</v>
      </c>
      <c r="E577" s="138" t="s">
        <v>1625</v>
      </c>
      <c r="F577" s="139" t="s">
        <v>1626</v>
      </c>
      <c r="G577" s="140" t="s">
        <v>382</v>
      </c>
      <c r="H577" s="141">
        <v>9</v>
      </c>
      <c r="I577" s="142"/>
      <c r="J577" s="143">
        <f>ROUND(I577*H577,2)</f>
        <v>0</v>
      </c>
      <c r="K577" s="139" t="s">
        <v>177</v>
      </c>
      <c r="L577" s="33"/>
      <c r="M577" s="144" t="s">
        <v>1</v>
      </c>
      <c r="N577" s="145" t="s">
        <v>50</v>
      </c>
      <c r="P577" s="146">
        <f>O577*H577</f>
        <v>0</v>
      </c>
      <c r="Q577" s="146">
        <v>1E-4</v>
      </c>
      <c r="R577" s="146">
        <f>Q577*H577</f>
        <v>9.0000000000000008E-4</v>
      </c>
      <c r="S577" s="146">
        <v>0</v>
      </c>
      <c r="T577" s="147">
        <f>S577*H577</f>
        <v>0</v>
      </c>
      <c r="AR577" s="148" t="s">
        <v>178</v>
      </c>
      <c r="AT577" s="148" t="s">
        <v>173</v>
      </c>
      <c r="AU577" s="148" t="s">
        <v>98</v>
      </c>
      <c r="AY577" s="17" t="s">
        <v>171</v>
      </c>
      <c r="BE577" s="149">
        <f>IF(N577="základní",J577,0)</f>
        <v>0</v>
      </c>
      <c r="BF577" s="149">
        <f>IF(N577="snížená",J577,0)</f>
        <v>0</v>
      </c>
      <c r="BG577" s="149">
        <f>IF(N577="zákl. přenesená",J577,0)</f>
        <v>0</v>
      </c>
      <c r="BH577" s="149">
        <f>IF(N577="sníž. přenesená",J577,0)</f>
        <v>0</v>
      </c>
      <c r="BI577" s="149">
        <f>IF(N577="nulová",J577,0)</f>
        <v>0</v>
      </c>
      <c r="BJ577" s="17" t="s">
        <v>92</v>
      </c>
      <c r="BK577" s="149">
        <f>ROUND(I577*H577,2)</f>
        <v>0</v>
      </c>
      <c r="BL577" s="17" t="s">
        <v>178</v>
      </c>
      <c r="BM577" s="148" t="s">
        <v>2571</v>
      </c>
    </row>
    <row r="578" spans="2:65" s="1" customFormat="1" ht="28.8">
      <c r="B578" s="33"/>
      <c r="D578" s="150" t="s">
        <v>180</v>
      </c>
      <c r="F578" s="151" t="s">
        <v>1628</v>
      </c>
      <c r="I578" s="152"/>
      <c r="L578" s="33"/>
      <c r="M578" s="153"/>
      <c r="T578" s="57"/>
      <c r="AT578" s="17" t="s">
        <v>180</v>
      </c>
      <c r="AU578" s="17" t="s">
        <v>98</v>
      </c>
    </row>
    <row r="579" spans="2:65" s="14" customFormat="1">
      <c r="B579" s="182"/>
      <c r="D579" s="150" t="s">
        <v>182</v>
      </c>
      <c r="E579" s="183" t="s">
        <v>1</v>
      </c>
      <c r="F579" s="184" t="s">
        <v>2552</v>
      </c>
      <c r="H579" s="183" t="s">
        <v>1</v>
      </c>
      <c r="I579" s="185"/>
      <c r="L579" s="182"/>
      <c r="M579" s="186"/>
      <c r="T579" s="187"/>
      <c r="AT579" s="183" t="s">
        <v>182</v>
      </c>
      <c r="AU579" s="183" t="s">
        <v>98</v>
      </c>
      <c r="AV579" s="14" t="s">
        <v>92</v>
      </c>
      <c r="AW579" s="14" t="s">
        <v>40</v>
      </c>
      <c r="AX579" s="14" t="s">
        <v>85</v>
      </c>
      <c r="AY579" s="183" t="s">
        <v>171</v>
      </c>
    </row>
    <row r="580" spans="2:65" s="12" customFormat="1">
      <c r="B580" s="154"/>
      <c r="D580" s="150" t="s">
        <v>182</v>
      </c>
      <c r="E580" s="155" t="s">
        <v>1</v>
      </c>
      <c r="F580" s="156" t="s">
        <v>2572</v>
      </c>
      <c r="H580" s="157">
        <v>8</v>
      </c>
      <c r="I580" s="158"/>
      <c r="L580" s="154"/>
      <c r="M580" s="159"/>
      <c r="T580" s="160"/>
      <c r="AT580" s="155" t="s">
        <v>182</v>
      </c>
      <c r="AU580" s="155" t="s">
        <v>98</v>
      </c>
      <c r="AV580" s="12" t="s">
        <v>98</v>
      </c>
      <c r="AW580" s="12" t="s">
        <v>40</v>
      </c>
      <c r="AX580" s="12" t="s">
        <v>85</v>
      </c>
      <c r="AY580" s="155" t="s">
        <v>171</v>
      </c>
    </row>
    <row r="581" spans="2:65" s="12" customFormat="1">
      <c r="B581" s="154"/>
      <c r="D581" s="150" t="s">
        <v>182</v>
      </c>
      <c r="E581" s="155" t="s">
        <v>1</v>
      </c>
      <c r="F581" s="156" t="s">
        <v>2573</v>
      </c>
      <c r="H581" s="157">
        <v>1</v>
      </c>
      <c r="I581" s="158"/>
      <c r="L581" s="154"/>
      <c r="M581" s="159"/>
      <c r="T581" s="160"/>
      <c r="AT581" s="155" t="s">
        <v>182</v>
      </c>
      <c r="AU581" s="155" t="s">
        <v>98</v>
      </c>
      <c r="AV581" s="12" t="s">
        <v>98</v>
      </c>
      <c r="AW581" s="12" t="s">
        <v>40</v>
      </c>
      <c r="AX581" s="12" t="s">
        <v>85</v>
      </c>
      <c r="AY581" s="155" t="s">
        <v>171</v>
      </c>
    </row>
    <row r="582" spans="2:65" s="13" customFormat="1">
      <c r="B582" s="172"/>
      <c r="D582" s="150" t="s">
        <v>182</v>
      </c>
      <c r="E582" s="173" t="s">
        <v>1</v>
      </c>
      <c r="F582" s="174" t="s">
        <v>546</v>
      </c>
      <c r="H582" s="175">
        <v>9</v>
      </c>
      <c r="I582" s="176"/>
      <c r="L582" s="172"/>
      <c r="M582" s="177"/>
      <c r="T582" s="178"/>
      <c r="AT582" s="173" t="s">
        <v>182</v>
      </c>
      <c r="AU582" s="173" t="s">
        <v>98</v>
      </c>
      <c r="AV582" s="13" t="s">
        <v>178</v>
      </c>
      <c r="AW582" s="13" t="s">
        <v>40</v>
      </c>
      <c r="AX582" s="13" t="s">
        <v>92</v>
      </c>
      <c r="AY582" s="173" t="s">
        <v>171</v>
      </c>
    </row>
    <row r="583" spans="2:65" s="1" customFormat="1" ht="24.15" customHeight="1">
      <c r="B583" s="33"/>
      <c r="C583" s="162" t="s">
        <v>558</v>
      </c>
      <c r="D583" s="162" t="s">
        <v>250</v>
      </c>
      <c r="E583" s="163" t="s">
        <v>1631</v>
      </c>
      <c r="F583" s="164" t="s">
        <v>1632</v>
      </c>
      <c r="G583" s="165" t="s">
        <v>382</v>
      </c>
      <c r="H583" s="166">
        <v>8</v>
      </c>
      <c r="I583" s="167"/>
      <c r="J583" s="168">
        <f>ROUND(I583*H583,2)</f>
        <v>0</v>
      </c>
      <c r="K583" s="164" t="s">
        <v>177</v>
      </c>
      <c r="L583" s="169"/>
      <c r="M583" s="170" t="s">
        <v>1</v>
      </c>
      <c r="N583" s="171" t="s">
        <v>50</v>
      </c>
      <c r="P583" s="146">
        <f>O583*H583</f>
        <v>0</v>
      </c>
      <c r="Q583" s="146">
        <v>9.7999999999999997E-3</v>
      </c>
      <c r="R583" s="146">
        <f>Q583*H583</f>
        <v>7.8399999999999997E-2</v>
      </c>
      <c r="S583" s="146">
        <v>0</v>
      </c>
      <c r="T583" s="147">
        <f>S583*H583</f>
        <v>0</v>
      </c>
      <c r="AR583" s="148" t="s">
        <v>219</v>
      </c>
      <c r="AT583" s="148" t="s">
        <v>250</v>
      </c>
      <c r="AU583" s="148" t="s">
        <v>98</v>
      </c>
      <c r="AY583" s="17" t="s">
        <v>171</v>
      </c>
      <c r="BE583" s="149">
        <f>IF(N583="základní",J583,0)</f>
        <v>0</v>
      </c>
      <c r="BF583" s="149">
        <f>IF(N583="snížená",J583,0)</f>
        <v>0</v>
      </c>
      <c r="BG583" s="149">
        <f>IF(N583="zákl. přenesená",J583,0)</f>
        <v>0</v>
      </c>
      <c r="BH583" s="149">
        <f>IF(N583="sníž. přenesená",J583,0)</f>
        <v>0</v>
      </c>
      <c r="BI583" s="149">
        <f>IF(N583="nulová",J583,0)</f>
        <v>0</v>
      </c>
      <c r="BJ583" s="17" t="s">
        <v>92</v>
      </c>
      <c r="BK583" s="149">
        <f>ROUND(I583*H583,2)</f>
        <v>0</v>
      </c>
      <c r="BL583" s="17" t="s">
        <v>178</v>
      </c>
      <c r="BM583" s="148" t="s">
        <v>2574</v>
      </c>
    </row>
    <row r="584" spans="2:65" s="1" customFormat="1">
      <c r="B584" s="33"/>
      <c r="D584" s="150" t="s">
        <v>180</v>
      </c>
      <c r="F584" s="151" t="s">
        <v>1632</v>
      </c>
      <c r="I584" s="152"/>
      <c r="L584" s="33"/>
      <c r="M584" s="153"/>
      <c r="T584" s="57"/>
      <c r="AT584" s="17" t="s">
        <v>180</v>
      </c>
      <c r="AU584" s="17" t="s">
        <v>98</v>
      </c>
    </row>
    <row r="585" spans="2:65" s="1" customFormat="1" ht="19.2">
      <c r="B585" s="33"/>
      <c r="D585" s="150" t="s">
        <v>188</v>
      </c>
      <c r="F585" s="161" t="s">
        <v>2575</v>
      </c>
      <c r="I585" s="152"/>
      <c r="L585" s="33"/>
      <c r="M585" s="153"/>
      <c r="T585" s="57"/>
      <c r="AT585" s="17" t="s">
        <v>188</v>
      </c>
      <c r="AU585" s="17" t="s">
        <v>98</v>
      </c>
    </row>
    <row r="586" spans="2:65" s="14" customFormat="1">
      <c r="B586" s="182"/>
      <c r="D586" s="150" t="s">
        <v>182</v>
      </c>
      <c r="E586" s="183" t="s">
        <v>1</v>
      </c>
      <c r="F586" s="184" t="s">
        <v>2552</v>
      </c>
      <c r="H586" s="183" t="s">
        <v>1</v>
      </c>
      <c r="I586" s="185"/>
      <c r="L586" s="182"/>
      <c r="M586" s="186"/>
      <c r="T586" s="187"/>
      <c r="AT586" s="183" t="s">
        <v>182</v>
      </c>
      <c r="AU586" s="183" t="s">
        <v>98</v>
      </c>
      <c r="AV586" s="14" t="s">
        <v>92</v>
      </c>
      <c r="AW586" s="14" t="s">
        <v>40</v>
      </c>
      <c r="AX586" s="14" t="s">
        <v>85</v>
      </c>
      <c r="AY586" s="183" t="s">
        <v>171</v>
      </c>
    </row>
    <row r="587" spans="2:65" s="12" customFormat="1">
      <c r="B587" s="154"/>
      <c r="D587" s="150" t="s">
        <v>182</v>
      </c>
      <c r="E587" s="155" t="s">
        <v>1</v>
      </c>
      <c r="F587" s="156" t="s">
        <v>2572</v>
      </c>
      <c r="H587" s="157">
        <v>8</v>
      </c>
      <c r="I587" s="158"/>
      <c r="L587" s="154"/>
      <c r="M587" s="159"/>
      <c r="T587" s="160"/>
      <c r="AT587" s="155" t="s">
        <v>182</v>
      </c>
      <c r="AU587" s="155" t="s">
        <v>98</v>
      </c>
      <c r="AV587" s="12" t="s">
        <v>98</v>
      </c>
      <c r="AW587" s="12" t="s">
        <v>40</v>
      </c>
      <c r="AX587" s="12" t="s">
        <v>85</v>
      </c>
      <c r="AY587" s="155" t="s">
        <v>171</v>
      </c>
    </row>
    <row r="588" spans="2:65" s="13" customFormat="1">
      <c r="B588" s="172"/>
      <c r="D588" s="150" t="s">
        <v>182</v>
      </c>
      <c r="E588" s="173" t="s">
        <v>1</v>
      </c>
      <c r="F588" s="174" t="s">
        <v>546</v>
      </c>
      <c r="H588" s="175">
        <v>8</v>
      </c>
      <c r="I588" s="176"/>
      <c r="L588" s="172"/>
      <c r="M588" s="177"/>
      <c r="T588" s="178"/>
      <c r="AT588" s="173" t="s">
        <v>182</v>
      </c>
      <c r="AU588" s="173" t="s">
        <v>98</v>
      </c>
      <c r="AV588" s="13" t="s">
        <v>178</v>
      </c>
      <c r="AW588" s="13" t="s">
        <v>40</v>
      </c>
      <c r="AX588" s="13" t="s">
        <v>92</v>
      </c>
      <c r="AY588" s="173" t="s">
        <v>171</v>
      </c>
    </row>
    <row r="589" spans="2:65" s="1" customFormat="1" ht="24.15" customHeight="1">
      <c r="B589" s="33"/>
      <c r="C589" s="162" t="s">
        <v>564</v>
      </c>
      <c r="D589" s="162" t="s">
        <v>250</v>
      </c>
      <c r="E589" s="163" t="s">
        <v>1635</v>
      </c>
      <c r="F589" s="164" t="s">
        <v>1636</v>
      </c>
      <c r="G589" s="165" t="s">
        <v>382</v>
      </c>
      <c r="H589" s="166">
        <v>1</v>
      </c>
      <c r="I589" s="167"/>
      <c r="J589" s="168">
        <f>ROUND(I589*H589,2)</f>
        <v>0</v>
      </c>
      <c r="K589" s="164" t="s">
        <v>177</v>
      </c>
      <c r="L589" s="169"/>
      <c r="M589" s="170" t="s">
        <v>1</v>
      </c>
      <c r="N589" s="171" t="s">
        <v>50</v>
      </c>
      <c r="P589" s="146">
        <f>O589*H589</f>
        <v>0</v>
      </c>
      <c r="Q589" s="146">
        <v>1.09E-2</v>
      </c>
      <c r="R589" s="146">
        <f>Q589*H589</f>
        <v>1.09E-2</v>
      </c>
      <c r="S589" s="146">
        <v>0</v>
      </c>
      <c r="T589" s="147">
        <f>S589*H589</f>
        <v>0</v>
      </c>
      <c r="AR589" s="148" t="s">
        <v>219</v>
      </c>
      <c r="AT589" s="148" t="s">
        <v>250</v>
      </c>
      <c r="AU589" s="148" t="s">
        <v>98</v>
      </c>
      <c r="AY589" s="17" t="s">
        <v>171</v>
      </c>
      <c r="BE589" s="149">
        <f>IF(N589="základní",J589,0)</f>
        <v>0</v>
      </c>
      <c r="BF589" s="149">
        <f>IF(N589="snížená",J589,0)</f>
        <v>0</v>
      </c>
      <c r="BG589" s="149">
        <f>IF(N589="zákl. přenesená",J589,0)</f>
        <v>0</v>
      </c>
      <c r="BH589" s="149">
        <f>IF(N589="sníž. přenesená",J589,0)</f>
        <v>0</v>
      </c>
      <c r="BI589" s="149">
        <f>IF(N589="nulová",J589,0)</f>
        <v>0</v>
      </c>
      <c r="BJ589" s="17" t="s">
        <v>92</v>
      </c>
      <c r="BK589" s="149">
        <f>ROUND(I589*H589,2)</f>
        <v>0</v>
      </c>
      <c r="BL589" s="17" t="s">
        <v>178</v>
      </c>
      <c r="BM589" s="148" t="s">
        <v>2576</v>
      </c>
    </row>
    <row r="590" spans="2:65" s="1" customFormat="1">
      <c r="B590" s="33"/>
      <c r="D590" s="150" t="s">
        <v>180</v>
      </c>
      <c r="F590" s="151" t="s">
        <v>1636</v>
      </c>
      <c r="I590" s="152"/>
      <c r="L590" s="33"/>
      <c r="M590" s="153"/>
      <c r="T590" s="57"/>
      <c r="AT590" s="17" t="s">
        <v>180</v>
      </c>
      <c r="AU590" s="17" t="s">
        <v>98</v>
      </c>
    </row>
    <row r="591" spans="2:65" s="1" customFormat="1" ht="19.2">
      <c r="B591" s="33"/>
      <c r="D591" s="150" t="s">
        <v>188</v>
      </c>
      <c r="F591" s="161" t="s">
        <v>2575</v>
      </c>
      <c r="I591" s="152"/>
      <c r="L591" s="33"/>
      <c r="M591" s="153"/>
      <c r="T591" s="57"/>
      <c r="AT591" s="17" t="s">
        <v>188</v>
      </c>
      <c r="AU591" s="17" t="s">
        <v>98</v>
      </c>
    </row>
    <row r="592" spans="2:65" s="14" customFormat="1">
      <c r="B592" s="182"/>
      <c r="D592" s="150" t="s">
        <v>182</v>
      </c>
      <c r="E592" s="183" t="s">
        <v>1</v>
      </c>
      <c r="F592" s="184" t="s">
        <v>2552</v>
      </c>
      <c r="H592" s="183" t="s">
        <v>1</v>
      </c>
      <c r="I592" s="185"/>
      <c r="L592" s="182"/>
      <c r="M592" s="186"/>
      <c r="T592" s="187"/>
      <c r="AT592" s="183" t="s">
        <v>182</v>
      </c>
      <c r="AU592" s="183" t="s">
        <v>98</v>
      </c>
      <c r="AV592" s="14" t="s">
        <v>92</v>
      </c>
      <c r="AW592" s="14" t="s">
        <v>40</v>
      </c>
      <c r="AX592" s="14" t="s">
        <v>85</v>
      </c>
      <c r="AY592" s="183" t="s">
        <v>171</v>
      </c>
    </row>
    <row r="593" spans="2:65" s="12" customFormat="1">
      <c r="B593" s="154"/>
      <c r="D593" s="150" t="s">
        <v>182</v>
      </c>
      <c r="E593" s="155" t="s">
        <v>1</v>
      </c>
      <c r="F593" s="156" t="s">
        <v>2573</v>
      </c>
      <c r="H593" s="157">
        <v>1</v>
      </c>
      <c r="I593" s="158"/>
      <c r="L593" s="154"/>
      <c r="M593" s="159"/>
      <c r="T593" s="160"/>
      <c r="AT593" s="155" t="s">
        <v>182</v>
      </c>
      <c r="AU593" s="155" t="s">
        <v>98</v>
      </c>
      <c r="AV593" s="12" t="s">
        <v>98</v>
      </c>
      <c r="AW593" s="12" t="s">
        <v>40</v>
      </c>
      <c r="AX593" s="12" t="s">
        <v>85</v>
      </c>
      <c r="AY593" s="155" t="s">
        <v>171</v>
      </c>
    </row>
    <row r="594" spans="2:65" s="13" customFormat="1">
      <c r="B594" s="172"/>
      <c r="D594" s="150" t="s">
        <v>182</v>
      </c>
      <c r="E594" s="173" t="s">
        <v>1</v>
      </c>
      <c r="F594" s="174" t="s">
        <v>546</v>
      </c>
      <c r="H594" s="175">
        <v>1</v>
      </c>
      <c r="I594" s="176"/>
      <c r="L594" s="172"/>
      <c r="M594" s="177"/>
      <c r="T594" s="178"/>
      <c r="AT594" s="173" t="s">
        <v>182</v>
      </c>
      <c r="AU594" s="173" t="s">
        <v>98</v>
      </c>
      <c r="AV594" s="13" t="s">
        <v>178</v>
      </c>
      <c r="AW594" s="13" t="s">
        <v>40</v>
      </c>
      <c r="AX594" s="13" t="s">
        <v>92</v>
      </c>
      <c r="AY594" s="173" t="s">
        <v>171</v>
      </c>
    </row>
    <row r="595" spans="2:65" s="1" customFormat="1" ht="24.15" customHeight="1">
      <c r="B595" s="33"/>
      <c r="C595" s="137" t="s">
        <v>569</v>
      </c>
      <c r="D595" s="137" t="s">
        <v>173</v>
      </c>
      <c r="E595" s="138" t="s">
        <v>1639</v>
      </c>
      <c r="F595" s="139" t="s">
        <v>1640</v>
      </c>
      <c r="G595" s="140" t="s">
        <v>382</v>
      </c>
      <c r="H595" s="141">
        <v>6</v>
      </c>
      <c r="I595" s="142"/>
      <c r="J595" s="143">
        <f>ROUND(I595*H595,2)</f>
        <v>0</v>
      </c>
      <c r="K595" s="139" t="s">
        <v>177</v>
      </c>
      <c r="L595" s="33"/>
      <c r="M595" s="144" t="s">
        <v>1</v>
      </c>
      <c r="N595" s="145" t="s">
        <v>50</v>
      </c>
      <c r="P595" s="146">
        <f>O595*H595</f>
        <v>0</v>
      </c>
      <c r="Q595" s="146">
        <v>1E-4</v>
      </c>
      <c r="R595" s="146">
        <f>Q595*H595</f>
        <v>6.0000000000000006E-4</v>
      </c>
      <c r="S595" s="146">
        <v>0</v>
      </c>
      <c r="T595" s="147">
        <f>S595*H595</f>
        <v>0</v>
      </c>
      <c r="AR595" s="148" t="s">
        <v>178</v>
      </c>
      <c r="AT595" s="148" t="s">
        <v>173</v>
      </c>
      <c r="AU595" s="148" t="s">
        <v>98</v>
      </c>
      <c r="AY595" s="17" t="s">
        <v>171</v>
      </c>
      <c r="BE595" s="149">
        <f>IF(N595="základní",J595,0)</f>
        <v>0</v>
      </c>
      <c r="BF595" s="149">
        <f>IF(N595="snížená",J595,0)</f>
        <v>0</v>
      </c>
      <c r="BG595" s="149">
        <f>IF(N595="zákl. přenesená",J595,0)</f>
        <v>0</v>
      </c>
      <c r="BH595" s="149">
        <f>IF(N595="sníž. přenesená",J595,0)</f>
        <v>0</v>
      </c>
      <c r="BI595" s="149">
        <f>IF(N595="nulová",J595,0)</f>
        <v>0</v>
      </c>
      <c r="BJ595" s="17" t="s">
        <v>92</v>
      </c>
      <c r="BK595" s="149">
        <f>ROUND(I595*H595,2)</f>
        <v>0</v>
      </c>
      <c r="BL595" s="17" t="s">
        <v>178</v>
      </c>
      <c r="BM595" s="148" t="s">
        <v>2577</v>
      </c>
    </row>
    <row r="596" spans="2:65" s="1" customFormat="1" ht="28.8">
      <c r="B596" s="33"/>
      <c r="D596" s="150" t="s">
        <v>180</v>
      </c>
      <c r="F596" s="151" t="s">
        <v>1642</v>
      </c>
      <c r="I596" s="152"/>
      <c r="L596" s="33"/>
      <c r="M596" s="153"/>
      <c r="T596" s="57"/>
      <c r="AT596" s="17" t="s">
        <v>180</v>
      </c>
      <c r="AU596" s="17" t="s">
        <v>98</v>
      </c>
    </row>
    <row r="597" spans="2:65" s="14" customFormat="1">
      <c r="B597" s="182"/>
      <c r="D597" s="150" t="s">
        <v>182</v>
      </c>
      <c r="E597" s="183" t="s">
        <v>1</v>
      </c>
      <c r="F597" s="184" t="s">
        <v>2343</v>
      </c>
      <c r="H597" s="183" t="s">
        <v>1</v>
      </c>
      <c r="I597" s="185"/>
      <c r="L597" s="182"/>
      <c r="M597" s="186"/>
      <c r="T597" s="187"/>
      <c r="AT597" s="183" t="s">
        <v>182</v>
      </c>
      <c r="AU597" s="183" t="s">
        <v>98</v>
      </c>
      <c r="AV597" s="14" t="s">
        <v>92</v>
      </c>
      <c r="AW597" s="14" t="s">
        <v>40</v>
      </c>
      <c r="AX597" s="14" t="s">
        <v>85</v>
      </c>
      <c r="AY597" s="183" t="s">
        <v>171</v>
      </c>
    </row>
    <row r="598" spans="2:65" s="12" customFormat="1">
      <c r="B598" s="154"/>
      <c r="D598" s="150" t="s">
        <v>182</v>
      </c>
      <c r="E598" s="155" t="s">
        <v>1</v>
      </c>
      <c r="F598" s="156" t="s">
        <v>1492</v>
      </c>
      <c r="H598" s="157">
        <v>6</v>
      </c>
      <c r="I598" s="158"/>
      <c r="L598" s="154"/>
      <c r="M598" s="159"/>
      <c r="T598" s="160"/>
      <c r="AT598" s="155" t="s">
        <v>182</v>
      </c>
      <c r="AU598" s="155" t="s">
        <v>98</v>
      </c>
      <c r="AV598" s="12" t="s">
        <v>98</v>
      </c>
      <c r="AW598" s="12" t="s">
        <v>40</v>
      </c>
      <c r="AX598" s="12" t="s">
        <v>85</v>
      </c>
      <c r="AY598" s="155" t="s">
        <v>171</v>
      </c>
    </row>
    <row r="599" spans="2:65" s="13" customFormat="1">
      <c r="B599" s="172"/>
      <c r="D599" s="150" t="s">
        <v>182</v>
      </c>
      <c r="E599" s="173" t="s">
        <v>1</v>
      </c>
      <c r="F599" s="174" t="s">
        <v>546</v>
      </c>
      <c r="H599" s="175">
        <v>6</v>
      </c>
      <c r="I599" s="176"/>
      <c r="L599" s="172"/>
      <c r="M599" s="177"/>
      <c r="T599" s="178"/>
      <c r="AT599" s="173" t="s">
        <v>182</v>
      </c>
      <c r="AU599" s="173" t="s">
        <v>98</v>
      </c>
      <c r="AV599" s="13" t="s">
        <v>178</v>
      </c>
      <c r="AW599" s="13" t="s">
        <v>40</v>
      </c>
      <c r="AX599" s="13" t="s">
        <v>92</v>
      </c>
      <c r="AY599" s="173" t="s">
        <v>171</v>
      </c>
    </row>
    <row r="600" spans="2:65" s="1" customFormat="1" ht="24.15" customHeight="1">
      <c r="B600" s="33"/>
      <c r="C600" s="162" t="s">
        <v>576</v>
      </c>
      <c r="D600" s="162" t="s">
        <v>250</v>
      </c>
      <c r="E600" s="163" t="s">
        <v>1644</v>
      </c>
      <c r="F600" s="164" t="s">
        <v>1645</v>
      </c>
      <c r="G600" s="165" t="s">
        <v>382</v>
      </c>
      <c r="H600" s="166">
        <v>6</v>
      </c>
      <c r="I600" s="167"/>
      <c r="J600" s="168">
        <f>ROUND(I600*H600,2)</f>
        <v>0</v>
      </c>
      <c r="K600" s="164" t="s">
        <v>177</v>
      </c>
      <c r="L600" s="169"/>
      <c r="M600" s="170" t="s">
        <v>1</v>
      </c>
      <c r="N600" s="171" t="s">
        <v>50</v>
      </c>
      <c r="P600" s="146">
        <f>O600*H600</f>
        <v>0</v>
      </c>
      <c r="Q600" s="146">
        <v>1.4E-2</v>
      </c>
      <c r="R600" s="146">
        <f>Q600*H600</f>
        <v>8.4000000000000005E-2</v>
      </c>
      <c r="S600" s="146">
        <v>0</v>
      </c>
      <c r="T600" s="147">
        <f>S600*H600</f>
        <v>0</v>
      </c>
      <c r="AR600" s="148" t="s">
        <v>219</v>
      </c>
      <c r="AT600" s="148" t="s">
        <v>250</v>
      </c>
      <c r="AU600" s="148" t="s">
        <v>98</v>
      </c>
      <c r="AY600" s="17" t="s">
        <v>171</v>
      </c>
      <c r="BE600" s="149">
        <f>IF(N600="základní",J600,0)</f>
        <v>0</v>
      </c>
      <c r="BF600" s="149">
        <f>IF(N600="snížená",J600,0)</f>
        <v>0</v>
      </c>
      <c r="BG600" s="149">
        <f>IF(N600="zákl. přenesená",J600,0)</f>
        <v>0</v>
      </c>
      <c r="BH600" s="149">
        <f>IF(N600="sníž. přenesená",J600,0)</f>
        <v>0</v>
      </c>
      <c r="BI600" s="149">
        <f>IF(N600="nulová",J600,0)</f>
        <v>0</v>
      </c>
      <c r="BJ600" s="17" t="s">
        <v>92</v>
      </c>
      <c r="BK600" s="149">
        <f>ROUND(I600*H600,2)</f>
        <v>0</v>
      </c>
      <c r="BL600" s="17" t="s">
        <v>178</v>
      </c>
      <c r="BM600" s="148" t="s">
        <v>2578</v>
      </c>
    </row>
    <row r="601" spans="2:65" s="1" customFormat="1" ht="19.2">
      <c r="B601" s="33"/>
      <c r="D601" s="150" t="s">
        <v>180</v>
      </c>
      <c r="F601" s="151" t="s">
        <v>1645</v>
      </c>
      <c r="I601" s="152"/>
      <c r="L601" s="33"/>
      <c r="M601" s="153"/>
      <c r="T601" s="57"/>
      <c r="AT601" s="17" t="s">
        <v>180</v>
      </c>
      <c r="AU601" s="17" t="s">
        <v>98</v>
      </c>
    </row>
    <row r="602" spans="2:65" s="14" customFormat="1">
      <c r="B602" s="182"/>
      <c r="D602" s="150" t="s">
        <v>182</v>
      </c>
      <c r="E602" s="183" t="s">
        <v>1</v>
      </c>
      <c r="F602" s="184" t="s">
        <v>2343</v>
      </c>
      <c r="H602" s="183" t="s">
        <v>1</v>
      </c>
      <c r="I602" s="185"/>
      <c r="L602" s="182"/>
      <c r="M602" s="186"/>
      <c r="T602" s="187"/>
      <c r="AT602" s="183" t="s">
        <v>182</v>
      </c>
      <c r="AU602" s="183" t="s">
        <v>98</v>
      </c>
      <c r="AV602" s="14" t="s">
        <v>92</v>
      </c>
      <c r="AW602" s="14" t="s">
        <v>40</v>
      </c>
      <c r="AX602" s="14" t="s">
        <v>85</v>
      </c>
      <c r="AY602" s="183" t="s">
        <v>171</v>
      </c>
    </row>
    <row r="603" spans="2:65" s="12" customFormat="1">
      <c r="B603" s="154"/>
      <c r="D603" s="150" t="s">
        <v>182</v>
      </c>
      <c r="E603" s="155" t="s">
        <v>1</v>
      </c>
      <c r="F603" s="156" t="s">
        <v>1492</v>
      </c>
      <c r="H603" s="157">
        <v>6</v>
      </c>
      <c r="I603" s="158"/>
      <c r="L603" s="154"/>
      <c r="M603" s="159"/>
      <c r="T603" s="160"/>
      <c r="AT603" s="155" t="s">
        <v>182</v>
      </c>
      <c r="AU603" s="155" t="s">
        <v>98</v>
      </c>
      <c r="AV603" s="12" t="s">
        <v>98</v>
      </c>
      <c r="AW603" s="12" t="s">
        <v>40</v>
      </c>
      <c r="AX603" s="12" t="s">
        <v>85</v>
      </c>
      <c r="AY603" s="155" t="s">
        <v>171</v>
      </c>
    </row>
    <row r="604" spans="2:65" s="13" customFormat="1">
      <c r="B604" s="172"/>
      <c r="D604" s="150" t="s">
        <v>182</v>
      </c>
      <c r="E604" s="173" t="s">
        <v>1</v>
      </c>
      <c r="F604" s="174" t="s">
        <v>546</v>
      </c>
      <c r="H604" s="175">
        <v>6</v>
      </c>
      <c r="I604" s="176"/>
      <c r="L604" s="172"/>
      <c r="M604" s="177"/>
      <c r="T604" s="178"/>
      <c r="AT604" s="173" t="s">
        <v>182</v>
      </c>
      <c r="AU604" s="173" t="s">
        <v>98</v>
      </c>
      <c r="AV604" s="13" t="s">
        <v>178</v>
      </c>
      <c r="AW604" s="13" t="s">
        <v>40</v>
      </c>
      <c r="AX604" s="13" t="s">
        <v>92</v>
      </c>
      <c r="AY604" s="173" t="s">
        <v>171</v>
      </c>
    </row>
    <row r="605" spans="2:65" s="1" customFormat="1" ht="21.75" customHeight="1">
      <c r="B605" s="33"/>
      <c r="C605" s="137" t="s">
        <v>585</v>
      </c>
      <c r="D605" s="137" t="s">
        <v>173</v>
      </c>
      <c r="E605" s="138" t="s">
        <v>1654</v>
      </c>
      <c r="F605" s="139" t="s">
        <v>1655</v>
      </c>
      <c r="G605" s="140" t="s">
        <v>197</v>
      </c>
      <c r="H605" s="141">
        <v>92.9</v>
      </c>
      <c r="I605" s="142"/>
      <c r="J605" s="143">
        <f>ROUND(I605*H605,2)</f>
        <v>0</v>
      </c>
      <c r="K605" s="139" t="s">
        <v>177</v>
      </c>
      <c r="L605" s="33"/>
      <c r="M605" s="144" t="s">
        <v>1</v>
      </c>
      <c r="N605" s="145" t="s">
        <v>50</v>
      </c>
      <c r="P605" s="146">
        <f>O605*H605</f>
        <v>0</v>
      </c>
      <c r="Q605" s="146">
        <v>0</v>
      </c>
      <c r="R605" s="146">
        <f>Q605*H605</f>
        <v>0</v>
      </c>
      <c r="S605" s="146">
        <v>0</v>
      </c>
      <c r="T605" s="147">
        <f>S605*H605</f>
        <v>0</v>
      </c>
      <c r="AR605" s="148" t="s">
        <v>178</v>
      </c>
      <c r="AT605" s="148" t="s">
        <v>173</v>
      </c>
      <c r="AU605" s="148" t="s">
        <v>98</v>
      </c>
      <c r="AY605" s="17" t="s">
        <v>171</v>
      </c>
      <c r="BE605" s="149">
        <f>IF(N605="základní",J605,0)</f>
        <v>0</v>
      </c>
      <c r="BF605" s="149">
        <f>IF(N605="snížená",J605,0)</f>
        <v>0</v>
      </c>
      <c r="BG605" s="149">
        <f>IF(N605="zákl. přenesená",J605,0)</f>
        <v>0</v>
      </c>
      <c r="BH605" s="149">
        <f>IF(N605="sníž. přenesená",J605,0)</f>
        <v>0</v>
      </c>
      <c r="BI605" s="149">
        <f>IF(N605="nulová",J605,0)</f>
        <v>0</v>
      </c>
      <c r="BJ605" s="17" t="s">
        <v>92</v>
      </c>
      <c r="BK605" s="149">
        <f>ROUND(I605*H605,2)</f>
        <v>0</v>
      </c>
      <c r="BL605" s="17" t="s">
        <v>178</v>
      </c>
      <c r="BM605" s="148" t="s">
        <v>2579</v>
      </c>
    </row>
    <row r="606" spans="2:65" s="1" customFormat="1">
      <c r="B606" s="33"/>
      <c r="D606" s="150" t="s">
        <v>180</v>
      </c>
      <c r="F606" s="151" t="s">
        <v>1657</v>
      </c>
      <c r="I606" s="152"/>
      <c r="L606" s="33"/>
      <c r="M606" s="153"/>
      <c r="T606" s="57"/>
      <c r="AT606" s="17" t="s">
        <v>180</v>
      </c>
      <c r="AU606" s="17" t="s">
        <v>98</v>
      </c>
    </row>
    <row r="607" spans="2:65" s="14" customFormat="1">
      <c r="B607" s="182"/>
      <c r="D607" s="150" t="s">
        <v>182</v>
      </c>
      <c r="E607" s="183" t="s">
        <v>1</v>
      </c>
      <c r="F607" s="184" t="s">
        <v>2343</v>
      </c>
      <c r="H607" s="183" t="s">
        <v>1</v>
      </c>
      <c r="I607" s="185"/>
      <c r="L607" s="182"/>
      <c r="M607" s="186"/>
      <c r="T607" s="187"/>
      <c r="AT607" s="183" t="s">
        <v>182</v>
      </c>
      <c r="AU607" s="183" t="s">
        <v>98</v>
      </c>
      <c r="AV607" s="14" t="s">
        <v>92</v>
      </c>
      <c r="AW607" s="14" t="s">
        <v>40</v>
      </c>
      <c r="AX607" s="14" t="s">
        <v>85</v>
      </c>
      <c r="AY607" s="183" t="s">
        <v>171</v>
      </c>
    </row>
    <row r="608" spans="2:65" s="12" customFormat="1">
      <c r="B608" s="154"/>
      <c r="D608" s="150" t="s">
        <v>182</v>
      </c>
      <c r="E608" s="155" t="s">
        <v>1</v>
      </c>
      <c r="F608" s="156" t="s">
        <v>2580</v>
      </c>
      <c r="H608" s="157">
        <v>92.9</v>
      </c>
      <c r="I608" s="158"/>
      <c r="L608" s="154"/>
      <c r="M608" s="159"/>
      <c r="T608" s="160"/>
      <c r="AT608" s="155" t="s">
        <v>182</v>
      </c>
      <c r="AU608" s="155" t="s">
        <v>98</v>
      </c>
      <c r="AV608" s="12" t="s">
        <v>98</v>
      </c>
      <c r="AW608" s="12" t="s">
        <v>40</v>
      </c>
      <c r="AX608" s="12" t="s">
        <v>85</v>
      </c>
      <c r="AY608" s="155" t="s">
        <v>171</v>
      </c>
    </row>
    <row r="609" spans="2:65" s="13" customFormat="1">
      <c r="B609" s="172"/>
      <c r="D609" s="150" t="s">
        <v>182</v>
      </c>
      <c r="E609" s="173" t="s">
        <v>1</v>
      </c>
      <c r="F609" s="174" t="s">
        <v>546</v>
      </c>
      <c r="H609" s="175">
        <v>92.9</v>
      </c>
      <c r="I609" s="176"/>
      <c r="L609" s="172"/>
      <c r="M609" s="177"/>
      <c r="T609" s="178"/>
      <c r="AT609" s="173" t="s">
        <v>182</v>
      </c>
      <c r="AU609" s="173" t="s">
        <v>98</v>
      </c>
      <c r="AV609" s="13" t="s">
        <v>178</v>
      </c>
      <c r="AW609" s="13" t="s">
        <v>40</v>
      </c>
      <c r="AX609" s="13" t="s">
        <v>92</v>
      </c>
      <c r="AY609" s="173" t="s">
        <v>171</v>
      </c>
    </row>
    <row r="610" spans="2:65" s="1" customFormat="1" ht="24.15" customHeight="1">
      <c r="B610" s="33"/>
      <c r="C610" s="137" t="s">
        <v>590</v>
      </c>
      <c r="D610" s="137" t="s">
        <v>173</v>
      </c>
      <c r="E610" s="138" t="s">
        <v>1660</v>
      </c>
      <c r="F610" s="139" t="s">
        <v>1661</v>
      </c>
      <c r="G610" s="140" t="s">
        <v>382</v>
      </c>
      <c r="H610" s="141">
        <v>10</v>
      </c>
      <c r="I610" s="142"/>
      <c r="J610" s="143">
        <f>ROUND(I610*H610,2)</f>
        <v>0</v>
      </c>
      <c r="K610" s="139" t="s">
        <v>177</v>
      </c>
      <c r="L610" s="33"/>
      <c r="M610" s="144" t="s">
        <v>1</v>
      </c>
      <c r="N610" s="145" t="s">
        <v>50</v>
      </c>
      <c r="P610" s="146">
        <f>O610*H610</f>
        <v>0</v>
      </c>
      <c r="Q610" s="146">
        <v>0.45937</v>
      </c>
      <c r="R610" s="146">
        <f>Q610*H610</f>
        <v>4.5937000000000001</v>
      </c>
      <c r="S610" s="146">
        <v>0</v>
      </c>
      <c r="T610" s="147">
        <f>S610*H610</f>
        <v>0</v>
      </c>
      <c r="AR610" s="148" t="s">
        <v>178</v>
      </c>
      <c r="AT610" s="148" t="s">
        <v>173</v>
      </c>
      <c r="AU610" s="148" t="s">
        <v>98</v>
      </c>
      <c r="AY610" s="17" t="s">
        <v>171</v>
      </c>
      <c r="BE610" s="149">
        <f>IF(N610="základní",J610,0)</f>
        <v>0</v>
      </c>
      <c r="BF610" s="149">
        <f>IF(N610="snížená",J610,0)</f>
        <v>0</v>
      </c>
      <c r="BG610" s="149">
        <f>IF(N610="zákl. přenesená",J610,0)</f>
        <v>0</v>
      </c>
      <c r="BH610" s="149">
        <f>IF(N610="sníž. přenesená",J610,0)</f>
        <v>0</v>
      </c>
      <c r="BI610" s="149">
        <f>IF(N610="nulová",J610,0)</f>
        <v>0</v>
      </c>
      <c r="BJ610" s="17" t="s">
        <v>92</v>
      </c>
      <c r="BK610" s="149">
        <f>ROUND(I610*H610,2)</f>
        <v>0</v>
      </c>
      <c r="BL610" s="17" t="s">
        <v>178</v>
      </c>
      <c r="BM610" s="148" t="s">
        <v>2581</v>
      </c>
    </row>
    <row r="611" spans="2:65" s="1" customFormat="1" ht="19.2">
      <c r="B611" s="33"/>
      <c r="D611" s="150" t="s">
        <v>180</v>
      </c>
      <c r="F611" s="151" t="s">
        <v>1663</v>
      </c>
      <c r="I611" s="152"/>
      <c r="L611" s="33"/>
      <c r="M611" s="153"/>
      <c r="T611" s="57"/>
      <c r="AT611" s="17" t="s">
        <v>180</v>
      </c>
      <c r="AU611" s="17" t="s">
        <v>98</v>
      </c>
    </row>
    <row r="612" spans="2:65" s="12" customFormat="1">
      <c r="B612" s="154"/>
      <c r="D612" s="150" t="s">
        <v>182</v>
      </c>
      <c r="E612" s="155" t="s">
        <v>1</v>
      </c>
      <c r="F612" s="156" t="s">
        <v>1586</v>
      </c>
      <c r="H612" s="157">
        <v>10</v>
      </c>
      <c r="I612" s="158"/>
      <c r="L612" s="154"/>
      <c r="M612" s="159"/>
      <c r="T612" s="160"/>
      <c r="AT612" s="155" t="s">
        <v>182</v>
      </c>
      <c r="AU612" s="155" t="s">
        <v>98</v>
      </c>
      <c r="AV612" s="12" t="s">
        <v>98</v>
      </c>
      <c r="AW612" s="12" t="s">
        <v>40</v>
      </c>
      <c r="AX612" s="12" t="s">
        <v>85</v>
      </c>
      <c r="AY612" s="155" t="s">
        <v>171</v>
      </c>
    </row>
    <row r="613" spans="2:65" s="13" customFormat="1">
      <c r="B613" s="172"/>
      <c r="D613" s="150" t="s">
        <v>182</v>
      </c>
      <c r="E613" s="173" t="s">
        <v>1</v>
      </c>
      <c r="F613" s="174" t="s">
        <v>546</v>
      </c>
      <c r="H613" s="175">
        <v>10</v>
      </c>
      <c r="I613" s="176"/>
      <c r="L613" s="172"/>
      <c r="M613" s="177"/>
      <c r="T613" s="178"/>
      <c r="AT613" s="173" t="s">
        <v>182</v>
      </c>
      <c r="AU613" s="173" t="s">
        <v>98</v>
      </c>
      <c r="AV613" s="13" t="s">
        <v>178</v>
      </c>
      <c r="AW613" s="13" t="s">
        <v>40</v>
      </c>
      <c r="AX613" s="13" t="s">
        <v>92</v>
      </c>
      <c r="AY613" s="173" t="s">
        <v>171</v>
      </c>
    </row>
    <row r="614" spans="2:65" s="1" customFormat="1" ht="21.75" customHeight="1">
      <c r="B614" s="33"/>
      <c r="C614" s="137" t="s">
        <v>716</v>
      </c>
      <c r="D614" s="137" t="s">
        <v>173</v>
      </c>
      <c r="E614" s="138" t="s">
        <v>1677</v>
      </c>
      <c r="F614" s="139" t="s">
        <v>1678</v>
      </c>
      <c r="G614" s="140" t="s">
        <v>197</v>
      </c>
      <c r="H614" s="141">
        <v>128.1</v>
      </c>
      <c r="I614" s="142"/>
      <c r="J614" s="143">
        <f>ROUND(I614*H614,2)</f>
        <v>0</v>
      </c>
      <c r="K614" s="139" t="s">
        <v>177</v>
      </c>
      <c r="L614" s="33"/>
      <c r="M614" s="144" t="s">
        <v>1</v>
      </c>
      <c r="N614" s="145" t="s">
        <v>50</v>
      </c>
      <c r="P614" s="146">
        <f>O614*H614</f>
        <v>0</v>
      </c>
      <c r="Q614" s="146">
        <v>0</v>
      </c>
      <c r="R614" s="146">
        <f>Q614*H614</f>
        <v>0</v>
      </c>
      <c r="S614" s="146">
        <v>0</v>
      </c>
      <c r="T614" s="147">
        <f>S614*H614</f>
        <v>0</v>
      </c>
      <c r="AR614" s="148" t="s">
        <v>178</v>
      </c>
      <c r="AT614" s="148" t="s">
        <v>173</v>
      </c>
      <c r="AU614" s="148" t="s">
        <v>98</v>
      </c>
      <c r="AY614" s="17" t="s">
        <v>171</v>
      </c>
      <c r="BE614" s="149">
        <f>IF(N614="základní",J614,0)</f>
        <v>0</v>
      </c>
      <c r="BF614" s="149">
        <f>IF(N614="snížená",J614,0)</f>
        <v>0</v>
      </c>
      <c r="BG614" s="149">
        <f>IF(N614="zákl. přenesená",J614,0)</f>
        <v>0</v>
      </c>
      <c r="BH614" s="149">
        <f>IF(N614="sníž. přenesená",J614,0)</f>
        <v>0</v>
      </c>
      <c r="BI614" s="149">
        <f>IF(N614="nulová",J614,0)</f>
        <v>0</v>
      </c>
      <c r="BJ614" s="17" t="s">
        <v>92</v>
      </c>
      <c r="BK614" s="149">
        <f>ROUND(I614*H614,2)</f>
        <v>0</v>
      </c>
      <c r="BL614" s="17" t="s">
        <v>178</v>
      </c>
      <c r="BM614" s="148" t="s">
        <v>2582</v>
      </c>
    </row>
    <row r="615" spans="2:65" s="1" customFormat="1">
      <c r="B615" s="33"/>
      <c r="D615" s="150" t="s">
        <v>180</v>
      </c>
      <c r="F615" s="151" t="s">
        <v>1680</v>
      </c>
      <c r="I615" s="152"/>
      <c r="L615" s="33"/>
      <c r="M615" s="153"/>
      <c r="T615" s="57"/>
      <c r="AT615" s="17" t="s">
        <v>180</v>
      </c>
      <c r="AU615" s="17" t="s">
        <v>98</v>
      </c>
    </row>
    <row r="616" spans="2:65" s="14" customFormat="1">
      <c r="B616" s="182"/>
      <c r="D616" s="150" t="s">
        <v>182</v>
      </c>
      <c r="E616" s="183" t="s">
        <v>1</v>
      </c>
      <c r="F616" s="184" t="s">
        <v>2343</v>
      </c>
      <c r="H616" s="183" t="s">
        <v>1</v>
      </c>
      <c r="I616" s="185"/>
      <c r="L616" s="182"/>
      <c r="M616" s="186"/>
      <c r="T616" s="187"/>
      <c r="AT616" s="183" t="s">
        <v>182</v>
      </c>
      <c r="AU616" s="183" t="s">
        <v>98</v>
      </c>
      <c r="AV616" s="14" t="s">
        <v>92</v>
      </c>
      <c r="AW616" s="14" t="s">
        <v>40</v>
      </c>
      <c r="AX616" s="14" t="s">
        <v>85</v>
      </c>
      <c r="AY616" s="183" t="s">
        <v>171</v>
      </c>
    </row>
    <row r="617" spans="2:65" s="12" customFormat="1">
      <c r="B617" s="154"/>
      <c r="D617" s="150" t="s">
        <v>182</v>
      </c>
      <c r="E617" s="155" t="s">
        <v>1</v>
      </c>
      <c r="F617" s="156" t="s">
        <v>2543</v>
      </c>
      <c r="H617" s="157">
        <v>128.1</v>
      </c>
      <c r="I617" s="158"/>
      <c r="L617" s="154"/>
      <c r="M617" s="159"/>
      <c r="T617" s="160"/>
      <c r="AT617" s="155" t="s">
        <v>182</v>
      </c>
      <c r="AU617" s="155" t="s">
        <v>98</v>
      </c>
      <c r="AV617" s="12" t="s">
        <v>98</v>
      </c>
      <c r="AW617" s="12" t="s">
        <v>40</v>
      </c>
      <c r="AX617" s="12" t="s">
        <v>85</v>
      </c>
      <c r="AY617" s="155" t="s">
        <v>171</v>
      </c>
    </row>
    <row r="618" spans="2:65" s="13" customFormat="1">
      <c r="B618" s="172"/>
      <c r="D618" s="150" t="s">
        <v>182</v>
      </c>
      <c r="E618" s="173" t="s">
        <v>1</v>
      </c>
      <c r="F618" s="174" t="s">
        <v>546</v>
      </c>
      <c r="H618" s="175">
        <v>128.1</v>
      </c>
      <c r="I618" s="176"/>
      <c r="L618" s="172"/>
      <c r="M618" s="177"/>
      <c r="T618" s="178"/>
      <c r="AT618" s="173" t="s">
        <v>182</v>
      </c>
      <c r="AU618" s="173" t="s">
        <v>98</v>
      </c>
      <c r="AV618" s="13" t="s">
        <v>178</v>
      </c>
      <c r="AW618" s="13" t="s">
        <v>40</v>
      </c>
      <c r="AX618" s="13" t="s">
        <v>92</v>
      </c>
      <c r="AY618" s="173" t="s">
        <v>171</v>
      </c>
    </row>
    <row r="619" spans="2:65" s="1" customFormat="1" ht="24.15" customHeight="1">
      <c r="B619" s="33"/>
      <c r="C619" s="137" t="s">
        <v>1439</v>
      </c>
      <c r="D619" s="137" t="s">
        <v>173</v>
      </c>
      <c r="E619" s="138" t="s">
        <v>1683</v>
      </c>
      <c r="F619" s="139" t="s">
        <v>2583</v>
      </c>
      <c r="G619" s="140" t="s">
        <v>382</v>
      </c>
      <c r="H619" s="141">
        <v>1</v>
      </c>
      <c r="I619" s="142"/>
      <c r="J619" s="143">
        <f>ROUND(I619*H619,2)</f>
        <v>0</v>
      </c>
      <c r="K619" s="139" t="s">
        <v>177</v>
      </c>
      <c r="L619" s="33"/>
      <c r="M619" s="144" t="s">
        <v>1</v>
      </c>
      <c r="N619" s="145" t="s">
        <v>50</v>
      </c>
      <c r="P619" s="146">
        <f>O619*H619</f>
        <v>0</v>
      </c>
      <c r="Q619" s="146">
        <v>0.47094000000000003</v>
      </c>
      <c r="R619" s="146">
        <f>Q619*H619</f>
        <v>0.47094000000000003</v>
      </c>
      <c r="S619" s="146">
        <v>0</v>
      </c>
      <c r="T619" s="147">
        <f>S619*H619</f>
        <v>0</v>
      </c>
      <c r="AR619" s="148" t="s">
        <v>178</v>
      </c>
      <c r="AT619" s="148" t="s">
        <v>173</v>
      </c>
      <c r="AU619" s="148" t="s">
        <v>98</v>
      </c>
      <c r="AY619" s="17" t="s">
        <v>171</v>
      </c>
      <c r="BE619" s="149">
        <f>IF(N619="základní",J619,0)</f>
        <v>0</v>
      </c>
      <c r="BF619" s="149">
        <f>IF(N619="snížená",J619,0)</f>
        <v>0</v>
      </c>
      <c r="BG619" s="149">
        <f>IF(N619="zákl. přenesená",J619,0)</f>
        <v>0</v>
      </c>
      <c r="BH619" s="149">
        <f>IF(N619="sníž. přenesená",J619,0)</f>
        <v>0</v>
      </c>
      <c r="BI619" s="149">
        <f>IF(N619="nulová",J619,0)</f>
        <v>0</v>
      </c>
      <c r="BJ619" s="17" t="s">
        <v>92</v>
      </c>
      <c r="BK619" s="149">
        <f>ROUND(I619*H619,2)</f>
        <v>0</v>
      </c>
      <c r="BL619" s="17" t="s">
        <v>178</v>
      </c>
      <c r="BM619" s="148" t="s">
        <v>2584</v>
      </c>
    </row>
    <row r="620" spans="2:65" s="1" customFormat="1" ht="19.2">
      <c r="B620" s="33"/>
      <c r="D620" s="150" t="s">
        <v>180</v>
      </c>
      <c r="F620" s="151" t="s">
        <v>2585</v>
      </c>
      <c r="I620" s="152"/>
      <c r="L620" s="33"/>
      <c r="M620" s="153"/>
      <c r="T620" s="57"/>
      <c r="AT620" s="17" t="s">
        <v>180</v>
      </c>
      <c r="AU620" s="17" t="s">
        <v>98</v>
      </c>
    </row>
    <row r="621" spans="2:65" s="14" customFormat="1">
      <c r="B621" s="182"/>
      <c r="D621" s="150" t="s">
        <v>182</v>
      </c>
      <c r="E621" s="183" t="s">
        <v>1</v>
      </c>
      <c r="F621" s="184" t="s">
        <v>2343</v>
      </c>
      <c r="H621" s="183" t="s">
        <v>1</v>
      </c>
      <c r="I621" s="185"/>
      <c r="L621" s="182"/>
      <c r="M621" s="186"/>
      <c r="T621" s="187"/>
      <c r="AT621" s="183" t="s">
        <v>182</v>
      </c>
      <c r="AU621" s="183" t="s">
        <v>98</v>
      </c>
      <c r="AV621" s="14" t="s">
        <v>92</v>
      </c>
      <c r="AW621" s="14" t="s">
        <v>40</v>
      </c>
      <c r="AX621" s="14" t="s">
        <v>85</v>
      </c>
      <c r="AY621" s="183" t="s">
        <v>171</v>
      </c>
    </row>
    <row r="622" spans="2:65" s="12" customFormat="1">
      <c r="B622" s="154"/>
      <c r="D622" s="150" t="s">
        <v>182</v>
      </c>
      <c r="E622" s="155" t="s">
        <v>1</v>
      </c>
      <c r="F622" s="156" t="s">
        <v>785</v>
      </c>
      <c r="H622" s="157">
        <v>1</v>
      </c>
      <c r="I622" s="158"/>
      <c r="L622" s="154"/>
      <c r="M622" s="159"/>
      <c r="T622" s="160"/>
      <c r="AT622" s="155" t="s">
        <v>182</v>
      </c>
      <c r="AU622" s="155" t="s">
        <v>98</v>
      </c>
      <c r="AV622" s="12" t="s">
        <v>98</v>
      </c>
      <c r="AW622" s="12" t="s">
        <v>40</v>
      </c>
      <c r="AX622" s="12" t="s">
        <v>85</v>
      </c>
      <c r="AY622" s="155" t="s">
        <v>171</v>
      </c>
    </row>
    <row r="623" spans="2:65" s="13" customFormat="1">
      <c r="B623" s="172"/>
      <c r="D623" s="150" t="s">
        <v>182</v>
      </c>
      <c r="E623" s="173" t="s">
        <v>1</v>
      </c>
      <c r="F623" s="174" t="s">
        <v>546</v>
      </c>
      <c r="H623" s="175">
        <v>1</v>
      </c>
      <c r="I623" s="176"/>
      <c r="L623" s="172"/>
      <c r="M623" s="177"/>
      <c r="T623" s="178"/>
      <c r="AT623" s="173" t="s">
        <v>182</v>
      </c>
      <c r="AU623" s="173" t="s">
        <v>98</v>
      </c>
      <c r="AV623" s="13" t="s">
        <v>178</v>
      </c>
      <c r="AW623" s="13" t="s">
        <v>40</v>
      </c>
      <c r="AX623" s="13" t="s">
        <v>92</v>
      </c>
      <c r="AY623" s="173" t="s">
        <v>171</v>
      </c>
    </row>
    <row r="624" spans="2:65" s="1" customFormat="1" ht="24.15" customHeight="1">
      <c r="B624" s="33"/>
      <c r="C624" s="137" t="s">
        <v>1445</v>
      </c>
      <c r="D624" s="137" t="s">
        <v>173</v>
      </c>
      <c r="E624" s="138" t="s">
        <v>1705</v>
      </c>
      <c r="F624" s="139" t="s">
        <v>1706</v>
      </c>
      <c r="G624" s="140" t="s">
        <v>382</v>
      </c>
      <c r="H624" s="141">
        <v>3</v>
      </c>
      <c r="I624" s="142"/>
      <c r="J624" s="143">
        <f>ROUND(I624*H624,2)</f>
        <v>0</v>
      </c>
      <c r="K624" s="139" t="s">
        <v>177</v>
      </c>
      <c r="L624" s="33"/>
      <c r="M624" s="144" t="s">
        <v>1</v>
      </c>
      <c r="N624" s="145" t="s">
        <v>50</v>
      </c>
      <c r="P624" s="146">
        <f>O624*H624</f>
        <v>0</v>
      </c>
      <c r="Q624" s="146">
        <v>0.41488999999999998</v>
      </c>
      <c r="R624" s="146">
        <f>Q624*H624</f>
        <v>1.2446699999999999</v>
      </c>
      <c r="S624" s="146">
        <v>0</v>
      </c>
      <c r="T624" s="147">
        <f>S624*H624</f>
        <v>0</v>
      </c>
      <c r="AR624" s="148" t="s">
        <v>178</v>
      </c>
      <c r="AT624" s="148" t="s">
        <v>173</v>
      </c>
      <c r="AU624" s="148" t="s">
        <v>98</v>
      </c>
      <c r="AY624" s="17" t="s">
        <v>171</v>
      </c>
      <c r="BE624" s="149">
        <f>IF(N624="základní",J624,0)</f>
        <v>0</v>
      </c>
      <c r="BF624" s="149">
        <f>IF(N624="snížená",J624,0)</f>
        <v>0</v>
      </c>
      <c r="BG624" s="149">
        <f>IF(N624="zákl. přenesená",J624,0)</f>
        <v>0</v>
      </c>
      <c r="BH624" s="149">
        <f>IF(N624="sníž. přenesená",J624,0)</f>
        <v>0</v>
      </c>
      <c r="BI624" s="149">
        <f>IF(N624="nulová",J624,0)</f>
        <v>0</v>
      </c>
      <c r="BJ624" s="17" t="s">
        <v>92</v>
      </c>
      <c r="BK624" s="149">
        <f>ROUND(I624*H624,2)</f>
        <v>0</v>
      </c>
      <c r="BL624" s="17" t="s">
        <v>178</v>
      </c>
      <c r="BM624" s="148" t="s">
        <v>2586</v>
      </c>
    </row>
    <row r="625" spans="2:65" s="1" customFormat="1" ht="19.2">
      <c r="B625" s="33"/>
      <c r="D625" s="150" t="s">
        <v>180</v>
      </c>
      <c r="F625" s="151" t="s">
        <v>1708</v>
      </c>
      <c r="I625" s="152"/>
      <c r="L625" s="33"/>
      <c r="M625" s="153"/>
      <c r="T625" s="57"/>
      <c r="AT625" s="17" t="s">
        <v>180</v>
      </c>
      <c r="AU625" s="17" t="s">
        <v>98</v>
      </c>
    </row>
    <row r="626" spans="2:65" s="14" customFormat="1">
      <c r="B626" s="182"/>
      <c r="D626" s="150" t="s">
        <v>182</v>
      </c>
      <c r="E626" s="183" t="s">
        <v>1</v>
      </c>
      <c r="F626" s="184" t="s">
        <v>2519</v>
      </c>
      <c r="H626" s="183" t="s">
        <v>1</v>
      </c>
      <c r="I626" s="185"/>
      <c r="L626" s="182"/>
      <c r="M626" s="186"/>
      <c r="T626" s="187"/>
      <c r="AT626" s="183" t="s">
        <v>182</v>
      </c>
      <c r="AU626" s="183" t="s">
        <v>98</v>
      </c>
      <c r="AV626" s="14" t="s">
        <v>92</v>
      </c>
      <c r="AW626" s="14" t="s">
        <v>40</v>
      </c>
      <c r="AX626" s="14" t="s">
        <v>85</v>
      </c>
      <c r="AY626" s="183" t="s">
        <v>171</v>
      </c>
    </row>
    <row r="627" spans="2:65" s="12" customFormat="1">
      <c r="B627" s="154"/>
      <c r="D627" s="150" t="s">
        <v>182</v>
      </c>
      <c r="E627" s="155" t="s">
        <v>1</v>
      </c>
      <c r="F627" s="156" t="s">
        <v>1551</v>
      </c>
      <c r="H627" s="157">
        <v>3</v>
      </c>
      <c r="I627" s="158"/>
      <c r="L627" s="154"/>
      <c r="M627" s="159"/>
      <c r="T627" s="160"/>
      <c r="AT627" s="155" t="s">
        <v>182</v>
      </c>
      <c r="AU627" s="155" t="s">
        <v>98</v>
      </c>
      <c r="AV627" s="12" t="s">
        <v>98</v>
      </c>
      <c r="AW627" s="12" t="s">
        <v>40</v>
      </c>
      <c r="AX627" s="12" t="s">
        <v>85</v>
      </c>
      <c r="AY627" s="155" t="s">
        <v>171</v>
      </c>
    </row>
    <row r="628" spans="2:65" s="13" customFormat="1">
      <c r="B628" s="172"/>
      <c r="D628" s="150" t="s">
        <v>182</v>
      </c>
      <c r="E628" s="173" t="s">
        <v>1</v>
      </c>
      <c r="F628" s="174" t="s">
        <v>546</v>
      </c>
      <c r="H628" s="175">
        <v>3</v>
      </c>
      <c r="I628" s="176"/>
      <c r="L628" s="172"/>
      <c r="M628" s="177"/>
      <c r="T628" s="178"/>
      <c r="AT628" s="173" t="s">
        <v>182</v>
      </c>
      <c r="AU628" s="173" t="s">
        <v>98</v>
      </c>
      <c r="AV628" s="13" t="s">
        <v>178</v>
      </c>
      <c r="AW628" s="13" t="s">
        <v>40</v>
      </c>
      <c r="AX628" s="13" t="s">
        <v>92</v>
      </c>
      <c r="AY628" s="173" t="s">
        <v>171</v>
      </c>
    </row>
    <row r="629" spans="2:65" s="1" customFormat="1" ht="21.75" customHeight="1">
      <c r="B629" s="33"/>
      <c r="C629" s="162" t="s">
        <v>1450</v>
      </c>
      <c r="D629" s="162" t="s">
        <v>250</v>
      </c>
      <c r="E629" s="163" t="s">
        <v>1710</v>
      </c>
      <c r="F629" s="164" t="s">
        <v>1711</v>
      </c>
      <c r="G629" s="165" t="s">
        <v>382</v>
      </c>
      <c r="H629" s="166">
        <v>3</v>
      </c>
      <c r="I629" s="167"/>
      <c r="J629" s="168">
        <f>ROUND(I629*H629,2)</f>
        <v>0</v>
      </c>
      <c r="K629" s="164" t="s">
        <v>177</v>
      </c>
      <c r="L629" s="169"/>
      <c r="M629" s="170" t="s">
        <v>1</v>
      </c>
      <c r="N629" s="171" t="s">
        <v>50</v>
      </c>
      <c r="P629" s="146">
        <f>O629*H629</f>
        <v>0</v>
      </c>
      <c r="Q629" s="146">
        <v>1.87</v>
      </c>
      <c r="R629" s="146">
        <f>Q629*H629</f>
        <v>5.61</v>
      </c>
      <c r="S629" s="146">
        <v>0</v>
      </c>
      <c r="T629" s="147">
        <f>S629*H629</f>
        <v>0</v>
      </c>
      <c r="AR629" s="148" t="s">
        <v>219</v>
      </c>
      <c r="AT629" s="148" t="s">
        <v>250</v>
      </c>
      <c r="AU629" s="148" t="s">
        <v>98</v>
      </c>
      <c r="AY629" s="17" t="s">
        <v>171</v>
      </c>
      <c r="BE629" s="149">
        <f>IF(N629="základní",J629,0)</f>
        <v>0</v>
      </c>
      <c r="BF629" s="149">
        <f>IF(N629="snížená",J629,0)</f>
        <v>0</v>
      </c>
      <c r="BG629" s="149">
        <f>IF(N629="zákl. přenesená",J629,0)</f>
        <v>0</v>
      </c>
      <c r="BH629" s="149">
        <f>IF(N629="sníž. přenesená",J629,0)</f>
        <v>0</v>
      </c>
      <c r="BI629" s="149">
        <f>IF(N629="nulová",J629,0)</f>
        <v>0</v>
      </c>
      <c r="BJ629" s="17" t="s">
        <v>92</v>
      </c>
      <c r="BK629" s="149">
        <f>ROUND(I629*H629,2)</f>
        <v>0</v>
      </c>
      <c r="BL629" s="17" t="s">
        <v>178</v>
      </c>
      <c r="BM629" s="148" t="s">
        <v>2587</v>
      </c>
    </row>
    <row r="630" spans="2:65" s="1" customFormat="1">
      <c r="B630" s="33"/>
      <c r="D630" s="150" t="s">
        <v>180</v>
      </c>
      <c r="F630" s="151" t="s">
        <v>1711</v>
      </c>
      <c r="I630" s="152"/>
      <c r="L630" s="33"/>
      <c r="M630" s="153"/>
      <c r="T630" s="57"/>
      <c r="AT630" s="17" t="s">
        <v>180</v>
      </c>
      <c r="AU630" s="17" t="s">
        <v>98</v>
      </c>
    </row>
    <row r="631" spans="2:65" s="14" customFormat="1">
      <c r="B631" s="182"/>
      <c r="D631" s="150" t="s">
        <v>182</v>
      </c>
      <c r="E631" s="183" t="s">
        <v>1</v>
      </c>
      <c r="F631" s="184" t="s">
        <v>2519</v>
      </c>
      <c r="H631" s="183" t="s">
        <v>1</v>
      </c>
      <c r="I631" s="185"/>
      <c r="L631" s="182"/>
      <c r="M631" s="186"/>
      <c r="T631" s="187"/>
      <c r="AT631" s="183" t="s">
        <v>182</v>
      </c>
      <c r="AU631" s="183" t="s">
        <v>98</v>
      </c>
      <c r="AV631" s="14" t="s">
        <v>92</v>
      </c>
      <c r="AW631" s="14" t="s">
        <v>40</v>
      </c>
      <c r="AX631" s="14" t="s">
        <v>85</v>
      </c>
      <c r="AY631" s="183" t="s">
        <v>171</v>
      </c>
    </row>
    <row r="632" spans="2:65" s="12" customFormat="1">
      <c r="B632" s="154"/>
      <c r="D632" s="150" t="s">
        <v>182</v>
      </c>
      <c r="E632" s="155" t="s">
        <v>1</v>
      </c>
      <c r="F632" s="156" t="s">
        <v>1551</v>
      </c>
      <c r="H632" s="157">
        <v>3</v>
      </c>
      <c r="I632" s="158"/>
      <c r="L632" s="154"/>
      <c r="M632" s="159"/>
      <c r="T632" s="160"/>
      <c r="AT632" s="155" t="s">
        <v>182</v>
      </c>
      <c r="AU632" s="155" t="s">
        <v>98</v>
      </c>
      <c r="AV632" s="12" t="s">
        <v>98</v>
      </c>
      <c r="AW632" s="12" t="s">
        <v>40</v>
      </c>
      <c r="AX632" s="12" t="s">
        <v>85</v>
      </c>
      <c r="AY632" s="155" t="s">
        <v>171</v>
      </c>
    </row>
    <row r="633" spans="2:65" s="13" customFormat="1">
      <c r="B633" s="172"/>
      <c r="D633" s="150" t="s">
        <v>182</v>
      </c>
      <c r="E633" s="173" t="s">
        <v>1</v>
      </c>
      <c r="F633" s="174" t="s">
        <v>546</v>
      </c>
      <c r="H633" s="175">
        <v>3</v>
      </c>
      <c r="I633" s="176"/>
      <c r="L633" s="172"/>
      <c r="M633" s="177"/>
      <c r="T633" s="178"/>
      <c r="AT633" s="173" t="s">
        <v>182</v>
      </c>
      <c r="AU633" s="173" t="s">
        <v>98</v>
      </c>
      <c r="AV633" s="13" t="s">
        <v>178</v>
      </c>
      <c r="AW633" s="13" t="s">
        <v>40</v>
      </c>
      <c r="AX633" s="13" t="s">
        <v>92</v>
      </c>
      <c r="AY633" s="173" t="s">
        <v>171</v>
      </c>
    </row>
    <row r="634" spans="2:65" s="1" customFormat="1" ht="24.15" customHeight="1">
      <c r="B634" s="33"/>
      <c r="C634" s="162" t="s">
        <v>1456</v>
      </c>
      <c r="D634" s="162" t="s">
        <v>250</v>
      </c>
      <c r="E634" s="163" t="s">
        <v>1700</v>
      </c>
      <c r="F634" s="164" t="s">
        <v>1701</v>
      </c>
      <c r="G634" s="165" t="s">
        <v>382</v>
      </c>
      <c r="H634" s="166">
        <v>7</v>
      </c>
      <c r="I634" s="167"/>
      <c r="J634" s="168">
        <f>ROUND(I634*H634,2)</f>
        <v>0</v>
      </c>
      <c r="K634" s="164" t="s">
        <v>177</v>
      </c>
      <c r="L634" s="169"/>
      <c r="M634" s="170" t="s">
        <v>1</v>
      </c>
      <c r="N634" s="171" t="s">
        <v>50</v>
      </c>
      <c r="P634" s="146">
        <f>O634*H634</f>
        <v>0</v>
      </c>
      <c r="Q634" s="146">
        <v>2E-3</v>
      </c>
      <c r="R634" s="146">
        <f>Q634*H634</f>
        <v>1.4E-2</v>
      </c>
      <c r="S634" s="146">
        <v>0</v>
      </c>
      <c r="T634" s="147">
        <f>S634*H634</f>
        <v>0</v>
      </c>
      <c r="AR634" s="148" t="s">
        <v>219</v>
      </c>
      <c r="AT634" s="148" t="s">
        <v>250</v>
      </c>
      <c r="AU634" s="148" t="s">
        <v>98</v>
      </c>
      <c r="AY634" s="17" t="s">
        <v>171</v>
      </c>
      <c r="BE634" s="149">
        <f>IF(N634="základní",J634,0)</f>
        <v>0</v>
      </c>
      <c r="BF634" s="149">
        <f>IF(N634="snížená",J634,0)</f>
        <v>0</v>
      </c>
      <c r="BG634" s="149">
        <f>IF(N634="zákl. přenesená",J634,0)</f>
        <v>0</v>
      </c>
      <c r="BH634" s="149">
        <f>IF(N634="sníž. přenesená",J634,0)</f>
        <v>0</v>
      </c>
      <c r="BI634" s="149">
        <f>IF(N634="nulová",J634,0)</f>
        <v>0</v>
      </c>
      <c r="BJ634" s="17" t="s">
        <v>92</v>
      </c>
      <c r="BK634" s="149">
        <f>ROUND(I634*H634,2)</f>
        <v>0</v>
      </c>
      <c r="BL634" s="17" t="s">
        <v>178</v>
      </c>
      <c r="BM634" s="148" t="s">
        <v>2588</v>
      </c>
    </row>
    <row r="635" spans="2:65" s="1" customFormat="1">
      <c r="B635" s="33"/>
      <c r="D635" s="150" t="s">
        <v>180</v>
      </c>
      <c r="F635" s="151" t="s">
        <v>1701</v>
      </c>
      <c r="I635" s="152"/>
      <c r="L635" s="33"/>
      <c r="M635" s="153"/>
      <c r="T635" s="57"/>
      <c r="AT635" s="17" t="s">
        <v>180</v>
      </c>
      <c r="AU635" s="17" t="s">
        <v>98</v>
      </c>
    </row>
    <row r="636" spans="2:65" s="14" customFormat="1">
      <c r="B636" s="182"/>
      <c r="D636" s="150" t="s">
        <v>182</v>
      </c>
      <c r="E636" s="183" t="s">
        <v>1</v>
      </c>
      <c r="F636" s="184" t="s">
        <v>2519</v>
      </c>
      <c r="H636" s="183" t="s">
        <v>1</v>
      </c>
      <c r="I636" s="185"/>
      <c r="L636" s="182"/>
      <c r="M636" s="186"/>
      <c r="T636" s="187"/>
      <c r="AT636" s="183" t="s">
        <v>182</v>
      </c>
      <c r="AU636" s="183" t="s">
        <v>98</v>
      </c>
      <c r="AV636" s="14" t="s">
        <v>92</v>
      </c>
      <c r="AW636" s="14" t="s">
        <v>40</v>
      </c>
      <c r="AX636" s="14" t="s">
        <v>85</v>
      </c>
      <c r="AY636" s="183" t="s">
        <v>171</v>
      </c>
    </row>
    <row r="637" spans="2:65" s="12" customFormat="1">
      <c r="B637" s="154"/>
      <c r="D637" s="150" t="s">
        <v>182</v>
      </c>
      <c r="E637" s="155" t="s">
        <v>1</v>
      </c>
      <c r="F637" s="156" t="s">
        <v>1694</v>
      </c>
      <c r="H637" s="157">
        <v>7</v>
      </c>
      <c r="I637" s="158"/>
      <c r="L637" s="154"/>
      <c r="M637" s="159"/>
      <c r="T637" s="160"/>
      <c r="AT637" s="155" t="s">
        <v>182</v>
      </c>
      <c r="AU637" s="155" t="s">
        <v>98</v>
      </c>
      <c r="AV637" s="12" t="s">
        <v>98</v>
      </c>
      <c r="AW637" s="12" t="s">
        <v>40</v>
      </c>
      <c r="AX637" s="12" t="s">
        <v>85</v>
      </c>
      <c r="AY637" s="155" t="s">
        <v>171</v>
      </c>
    </row>
    <row r="638" spans="2:65" s="13" customFormat="1">
      <c r="B638" s="172"/>
      <c r="D638" s="150" t="s">
        <v>182</v>
      </c>
      <c r="E638" s="173" t="s">
        <v>1</v>
      </c>
      <c r="F638" s="174" t="s">
        <v>546</v>
      </c>
      <c r="H638" s="175">
        <v>7</v>
      </c>
      <c r="I638" s="176"/>
      <c r="L638" s="172"/>
      <c r="M638" s="177"/>
      <c r="T638" s="178"/>
      <c r="AT638" s="173" t="s">
        <v>182</v>
      </c>
      <c r="AU638" s="173" t="s">
        <v>98</v>
      </c>
      <c r="AV638" s="13" t="s">
        <v>178</v>
      </c>
      <c r="AW638" s="13" t="s">
        <v>40</v>
      </c>
      <c r="AX638" s="13" t="s">
        <v>92</v>
      </c>
      <c r="AY638" s="173" t="s">
        <v>171</v>
      </c>
    </row>
    <row r="639" spans="2:65" s="1" customFormat="1" ht="24.15" customHeight="1">
      <c r="B639" s="33"/>
      <c r="C639" s="137" t="s">
        <v>1461</v>
      </c>
      <c r="D639" s="137" t="s">
        <v>173</v>
      </c>
      <c r="E639" s="138" t="s">
        <v>1717</v>
      </c>
      <c r="F639" s="139" t="s">
        <v>1718</v>
      </c>
      <c r="G639" s="140" t="s">
        <v>382</v>
      </c>
      <c r="H639" s="141">
        <v>1</v>
      </c>
      <c r="I639" s="142"/>
      <c r="J639" s="143">
        <f>ROUND(I639*H639,2)</f>
        <v>0</v>
      </c>
      <c r="K639" s="139" t="s">
        <v>177</v>
      </c>
      <c r="L639" s="33"/>
      <c r="M639" s="144" t="s">
        <v>1</v>
      </c>
      <c r="N639" s="145" t="s">
        <v>50</v>
      </c>
      <c r="P639" s="146">
        <f>O639*H639</f>
        <v>0</v>
      </c>
      <c r="Q639" s="146">
        <v>9.8899999999999995E-3</v>
      </c>
      <c r="R639" s="146">
        <f>Q639*H639</f>
        <v>9.8899999999999995E-3</v>
      </c>
      <c r="S639" s="146">
        <v>0</v>
      </c>
      <c r="T639" s="147">
        <f>S639*H639</f>
        <v>0</v>
      </c>
      <c r="AR639" s="148" t="s">
        <v>178</v>
      </c>
      <c r="AT639" s="148" t="s">
        <v>173</v>
      </c>
      <c r="AU639" s="148" t="s">
        <v>98</v>
      </c>
      <c r="AY639" s="17" t="s">
        <v>171</v>
      </c>
      <c r="BE639" s="149">
        <f>IF(N639="základní",J639,0)</f>
        <v>0</v>
      </c>
      <c r="BF639" s="149">
        <f>IF(N639="snížená",J639,0)</f>
        <v>0</v>
      </c>
      <c r="BG639" s="149">
        <f>IF(N639="zákl. přenesená",J639,0)</f>
        <v>0</v>
      </c>
      <c r="BH639" s="149">
        <f>IF(N639="sníž. přenesená",J639,0)</f>
        <v>0</v>
      </c>
      <c r="BI639" s="149">
        <f>IF(N639="nulová",J639,0)</f>
        <v>0</v>
      </c>
      <c r="BJ639" s="17" t="s">
        <v>92</v>
      </c>
      <c r="BK639" s="149">
        <f>ROUND(I639*H639,2)</f>
        <v>0</v>
      </c>
      <c r="BL639" s="17" t="s">
        <v>178</v>
      </c>
      <c r="BM639" s="148" t="s">
        <v>2589</v>
      </c>
    </row>
    <row r="640" spans="2:65" s="1" customFormat="1" ht="19.2">
      <c r="B640" s="33"/>
      <c r="D640" s="150" t="s">
        <v>180</v>
      </c>
      <c r="F640" s="151" t="s">
        <v>1720</v>
      </c>
      <c r="I640" s="152"/>
      <c r="L640" s="33"/>
      <c r="M640" s="153"/>
      <c r="T640" s="57"/>
      <c r="AT640" s="17" t="s">
        <v>180</v>
      </c>
      <c r="AU640" s="17" t="s">
        <v>98</v>
      </c>
    </row>
    <row r="641" spans="2:65" s="14" customFormat="1">
      <c r="B641" s="182"/>
      <c r="D641" s="150" t="s">
        <v>182</v>
      </c>
      <c r="E641" s="183" t="s">
        <v>1</v>
      </c>
      <c r="F641" s="184" t="s">
        <v>2519</v>
      </c>
      <c r="H641" s="183" t="s">
        <v>1</v>
      </c>
      <c r="I641" s="185"/>
      <c r="L641" s="182"/>
      <c r="M641" s="186"/>
      <c r="T641" s="187"/>
      <c r="AT641" s="183" t="s">
        <v>182</v>
      </c>
      <c r="AU641" s="183" t="s">
        <v>98</v>
      </c>
      <c r="AV641" s="14" t="s">
        <v>92</v>
      </c>
      <c r="AW641" s="14" t="s">
        <v>40</v>
      </c>
      <c r="AX641" s="14" t="s">
        <v>85</v>
      </c>
      <c r="AY641" s="183" t="s">
        <v>171</v>
      </c>
    </row>
    <row r="642" spans="2:65" s="12" customFormat="1">
      <c r="B642" s="154"/>
      <c r="D642" s="150" t="s">
        <v>182</v>
      </c>
      <c r="E642" s="155" t="s">
        <v>1</v>
      </c>
      <c r="F642" s="156" t="s">
        <v>785</v>
      </c>
      <c r="H642" s="157">
        <v>1</v>
      </c>
      <c r="I642" s="158"/>
      <c r="L642" s="154"/>
      <c r="M642" s="159"/>
      <c r="T642" s="160"/>
      <c r="AT642" s="155" t="s">
        <v>182</v>
      </c>
      <c r="AU642" s="155" t="s">
        <v>98</v>
      </c>
      <c r="AV642" s="12" t="s">
        <v>98</v>
      </c>
      <c r="AW642" s="12" t="s">
        <v>40</v>
      </c>
      <c r="AX642" s="12" t="s">
        <v>85</v>
      </c>
      <c r="AY642" s="155" t="s">
        <v>171</v>
      </c>
    </row>
    <row r="643" spans="2:65" s="13" customFormat="1">
      <c r="B643" s="172"/>
      <c r="D643" s="150" t="s">
        <v>182</v>
      </c>
      <c r="E643" s="173" t="s">
        <v>1</v>
      </c>
      <c r="F643" s="174" t="s">
        <v>546</v>
      </c>
      <c r="H643" s="175">
        <v>1</v>
      </c>
      <c r="I643" s="176"/>
      <c r="L643" s="172"/>
      <c r="M643" s="177"/>
      <c r="T643" s="178"/>
      <c r="AT643" s="173" t="s">
        <v>182</v>
      </c>
      <c r="AU643" s="173" t="s">
        <v>98</v>
      </c>
      <c r="AV643" s="13" t="s">
        <v>178</v>
      </c>
      <c r="AW643" s="13" t="s">
        <v>40</v>
      </c>
      <c r="AX643" s="13" t="s">
        <v>92</v>
      </c>
      <c r="AY643" s="173" t="s">
        <v>171</v>
      </c>
    </row>
    <row r="644" spans="2:65" s="1" customFormat="1" ht="16.5" customHeight="1">
      <c r="B644" s="33"/>
      <c r="C644" s="162" t="s">
        <v>1467</v>
      </c>
      <c r="D644" s="162" t="s">
        <v>250</v>
      </c>
      <c r="E644" s="163" t="s">
        <v>1722</v>
      </c>
      <c r="F644" s="164" t="s">
        <v>1723</v>
      </c>
      <c r="G644" s="165" t="s">
        <v>382</v>
      </c>
      <c r="H644" s="166">
        <v>1</v>
      </c>
      <c r="I644" s="167"/>
      <c r="J644" s="168">
        <f>ROUND(I644*H644,2)</f>
        <v>0</v>
      </c>
      <c r="K644" s="164" t="s">
        <v>177</v>
      </c>
      <c r="L644" s="169"/>
      <c r="M644" s="170" t="s">
        <v>1</v>
      </c>
      <c r="N644" s="171" t="s">
        <v>50</v>
      </c>
      <c r="P644" s="146">
        <f>O644*H644</f>
        <v>0</v>
      </c>
      <c r="Q644" s="146">
        <v>0.26200000000000001</v>
      </c>
      <c r="R644" s="146">
        <f>Q644*H644</f>
        <v>0.26200000000000001</v>
      </c>
      <c r="S644" s="146">
        <v>0</v>
      </c>
      <c r="T644" s="147">
        <f>S644*H644</f>
        <v>0</v>
      </c>
      <c r="AR644" s="148" t="s">
        <v>219</v>
      </c>
      <c r="AT644" s="148" t="s">
        <v>250</v>
      </c>
      <c r="AU644" s="148" t="s">
        <v>98</v>
      </c>
      <c r="AY644" s="17" t="s">
        <v>171</v>
      </c>
      <c r="BE644" s="149">
        <f>IF(N644="základní",J644,0)</f>
        <v>0</v>
      </c>
      <c r="BF644" s="149">
        <f>IF(N644="snížená",J644,0)</f>
        <v>0</v>
      </c>
      <c r="BG644" s="149">
        <f>IF(N644="zákl. přenesená",J644,0)</f>
        <v>0</v>
      </c>
      <c r="BH644" s="149">
        <f>IF(N644="sníž. přenesená",J644,0)</f>
        <v>0</v>
      </c>
      <c r="BI644" s="149">
        <f>IF(N644="nulová",J644,0)</f>
        <v>0</v>
      </c>
      <c r="BJ644" s="17" t="s">
        <v>92</v>
      </c>
      <c r="BK644" s="149">
        <f>ROUND(I644*H644,2)</f>
        <v>0</v>
      </c>
      <c r="BL644" s="17" t="s">
        <v>178</v>
      </c>
      <c r="BM644" s="148" t="s">
        <v>2590</v>
      </c>
    </row>
    <row r="645" spans="2:65" s="1" customFormat="1">
      <c r="B645" s="33"/>
      <c r="D645" s="150" t="s">
        <v>180</v>
      </c>
      <c r="F645" s="151" t="s">
        <v>1723</v>
      </c>
      <c r="I645" s="152"/>
      <c r="L645" s="33"/>
      <c r="M645" s="153"/>
      <c r="T645" s="57"/>
      <c r="AT645" s="17" t="s">
        <v>180</v>
      </c>
      <c r="AU645" s="17" t="s">
        <v>98</v>
      </c>
    </row>
    <row r="646" spans="2:65" s="14" customFormat="1">
      <c r="B646" s="182"/>
      <c r="D646" s="150" t="s">
        <v>182</v>
      </c>
      <c r="E646" s="183" t="s">
        <v>1</v>
      </c>
      <c r="F646" s="184" t="s">
        <v>2519</v>
      </c>
      <c r="H646" s="183" t="s">
        <v>1</v>
      </c>
      <c r="I646" s="185"/>
      <c r="L646" s="182"/>
      <c r="M646" s="186"/>
      <c r="T646" s="187"/>
      <c r="AT646" s="183" t="s">
        <v>182</v>
      </c>
      <c r="AU646" s="183" t="s">
        <v>98</v>
      </c>
      <c r="AV646" s="14" t="s">
        <v>92</v>
      </c>
      <c r="AW646" s="14" t="s">
        <v>40</v>
      </c>
      <c r="AX646" s="14" t="s">
        <v>85</v>
      </c>
      <c r="AY646" s="183" t="s">
        <v>171</v>
      </c>
    </row>
    <row r="647" spans="2:65" s="12" customFormat="1">
      <c r="B647" s="154"/>
      <c r="D647" s="150" t="s">
        <v>182</v>
      </c>
      <c r="E647" s="155" t="s">
        <v>1</v>
      </c>
      <c r="F647" s="156" t="s">
        <v>785</v>
      </c>
      <c r="H647" s="157">
        <v>1</v>
      </c>
      <c r="I647" s="158"/>
      <c r="L647" s="154"/>
      <c r="M647" s="159"/>
      <c r="T647" s="160"/>
      <c r="AT647" s="155" t="s">
        <v>182</v>
      </c>
      <c r="AU647" s="155" t="s">
        <v>98</v>
      </c>
      <c r="AV647" s="12" t="s">
        <v>98</v>
      </c>
      <c r="AW647" s="12" t="s">
        <v>40</v>
      </c>
      <c r="AX647" s="12" t="s">
        <v>85</v>
      </c>
      <c r="AY647" s="155" t="s">
        <v>171</v>
      </c>
    </row>
    <row r="648" spans="2:65" s="13" customFormat="1">
      <c r="B648" s="172"/>
      <c r="D648" s="150" t="s">
        <v>182</v>
      </c>
      <c r="E648" s="173" t="s">
        <v>1</v>
      </c>
      <c r="F648" s="174" t="s">
        <v>546</v>
      </c>
      <c r="H648" s="175">
        <v>1</v>
      </c>
      <c r="I648" s="176"/>
      <c r="L648" s="172"/>
      <c r="M648" s="177"/>
      <c r="T648" s="178"/>
      <c r="AT648" s="173" t="s">
        <v>182</v>
      </c>
      <c r="AU648" s="173" t="s">
        <v>98</v>
      </c>
      <c r="AV648" s="13" t="s">
        <v>178</v>
      </c>
      <c r="AW648" s="13" t="s">
        <v>40</v>
      </c>
      <c r="AX648" s="13" t="s">
        <v>92</v>
      </c>
      <c r="AY648" s="173" t="s">
        <v>171</v>
      </c>
    </row>
    <row r="649" spans="2:65" s="1" customFormat="1" ht="24.15" customHeight="1">
      <c r="B649" s="33"/>
      <c r="C649" s="137" t="s">
        <v>1472</v>
      </c>
      <c r="D649" s="137" t="s">
        <v>173</v>
      </c>
      <c r="E649" s="138" t="s">
        <v>1726</v>
      </c>
      <c r="F649" s="139" t="s">
        <v>1727</v>
      </c>
      <c r="G649" s="140" t="s">
        <v>382</v>
      </c>
      <c r="H649" s="141">
        <v>1</v>
      </c>
      <c r="I649" s="142"/>
      <c r="J649" s="143">
        <f>ROUND(I649*H649,2)</f>
        <v>0</v>
      </c>
      <c r="K649" s="139" t="s">
        <v>177</v>
      </c>
      <c r="L649" s="33"/>
      <c r="M649" s="144" t="s">
        <v>1</v>
      </c>
      <c r="N649" s="145" t="s">
        <v>50</v>
      </c>
      <c r="P649" s="146">
        <f>O649*H649</f>
        <v>0</v>
      </c>
      <c r="Q649" s="146">
        <v>9.8899999999999995E-3</v>
      </c>
      <c r="R649" s="146">
        <f>Q649*H649</f>
        <v>9.8899999999999995E-3</v>
      </c>
      <c r="S649" s="146">
        <v>0</v>
      </c>
      <c r="T649" s="147">
        <f>S649*H649</f>
        <v>0</v>
      </c>
      <c r="AR649" s="148" t="s">
        <v>178</v>
      </c>
      <c r="AT649" s="148" t="s">
        <v>173</v>
      </c>
      <c r="AU649" s="148" t="s">
        <v>98</v>
      </c>
      <c r="AY649" s="17" t="s">
        <v>171</v>
      </c>
      <c r="BE649" s="149">
        <f>IF(N649="základní",J649,0)</f>
        <v>0</v>
      </c>
      <c r="BF649" s="149">
        <f>IF(N649="snížená",J649,0)</f>
        <v>0</v>
      </c>
      <c r="BG649" s="149">
        <f>IF(N649="zákl. přenesená",J649,0)</f>
        <v>0</v>
      </c>
      <c r="BH649" s="149">
        <f>IF(N649="sníž. přenesená",J649,0)</f>
        <v>0</v>
      </c>
      <c r="BI649" s="149">
        <f>IF(N649="nulová",J649,0)</f>
        <v>0</v>
      </c>
      <c r="BJ649" s="17" t="s">
        <v>92</v>
      </c>
      <c r="BK649" s="149">
        <f>ROUND(I649*H649,2)</f>
        <v>0</v>
      </c>
      <c r="BL649" s="17" t="s">
        <v>178</v>
      </c>
      <c r="BM649" s="148" t="s">
        <v>2591</v>
      </c>
    </row>
    <row r="650" spans="2:65" s="1" customFormat="1" ht="19.2">
      <c r="B650" s="33"/>
      <c r="D650" s="150" t="s">
        <v>180</v>
      </c>
      <c r="F650" s="151" t="s">
        <v>1729</v>
      </c>
      <c r="I650" s="152"/>
      <c r="L650" s="33"/>
      <c r="M650" s="153"/>
      <c r="T650" s="57"/>
      <c r="AT650" s="17" t="s">
        <v>180</v>
      </c>
      <c r="AU650" s="17" t="s">
        <v>98</v>
      </c>
    </row>
    <row r="651" spans="2:65" s="14" customFormat="1">
      <c r="B651" s="182"/>
      <c r="D651" s="150" t="s">
        <v>182</v>
      </c>
      <c r="E651" s="183" t="s">
        <v>1</v>
      </c>
      <c r="F651" s="184" t="s">
        <v>2519</v>
      </c>
      <c r="H651" s="183" t="s">
        <v>1</v>
      </c>
      <c r="I651" s="185"/>
      <c r="L651" s="182"/>
      <c r="M651" s="186"/>
      <c r="T651" s="187"/>
      <c r="AT651" s="183" t="s">
        <v>182</v>
      </c>
      <c r="AU651" s="183" t="s">
        <v>98</v>
      </c>
      <c r="AV651" s="14" t="s">
        <v>92</v>
      </c>
      <c r="AW651" s="14" t="s">
        <v>40</v>
      </c>
      <c r="AX651" s="14" t="s">
        <v>85</v>
      </c>
      <c r="AY651" s="183" t="s">
        <v>171</v>
      </c>
    </row>
    <row r="652" spans="2:65" s="12" customFormat="1">
      <c r="B652" s="154"/>
      <c r="D652" s="150" t="s">
        <v>182</v>
      </c>
      <c r="E652" s="155" t="s">
        <v>1</v>
      </c>
      <c r="F652" s="156" t="s">
        <v>785</v>
      </c>
      <c r="H652" s="157">
        <v>1</v>
      </c>
      <c r="I652" s="158"/>
      <c r="L652" s="154"/>
      <c r="M652" s="159"/>
      <c r="T652" s="160"/>
      <c r="AT652" s="155" t="s">
        <v>182</v>
      </c>
      <c r="AU652" s="155" t="s">
        <v>98</v>
      </c>
      <c r="AV652" s="12" t="s">
        <v>98</v>
      </c>
      <c r="AW652" s="12" t="s">
        <v>40</v>
      </c>
      <c r="AX652" s="12" t="s">
        <v>85</v>
      </c>
      <c r="AY652" s="155" t="s">
        <v>171</v>
      </c>
    </row>
    <row r="653" spans="2:65" s="13" customFormat="1">
      <c r="B653" s="172"/>
      <c r="D653" s="150" t="s">
        <v>182</v>
      </c>
      <c r="E653" s="173" t="s">
        <v>1</v>
      </c>
      <c r="F653" s="174" t="s">
        <v>546</v>
      </c>
      <c r="H653" s="175">
        <v>1</v>
      </c>
      <c r="I653" s="176"/>
      <c r="L653" s="172"/>
      <c r="M653" s="177"/>
      <c r="T653" s="178"/>
      <c r="AT653" s="173" t="s">
        <v>182</v>
      </c>
      <c r="AU653" s="173" t="s">
        <v>98</v>
      </c>
      <c r="AV653" s="13" t="s">
        <v>178</v>
      </c>
      <c r="AW653" s="13" t="s">
        <v>40</v>
      </c>
      <c r="AX653" s="13" t="s">
        <v>92</v>
      </c>
      <c r="AY653" s="173" t="s">
        <v>171</v>
      </c>
    </row>
    <row r="654" spans="2:65" s="1" customFormat="1" ht="16.5" customHeight="1">
      <c r="B654" s="33"/>
      <c r="C654" s="162" t="s">
        <v>1477</v>
      </c>
      <c r="D654" s="162" t="s">
        <v>250</v>
      </c>
      <c r="E654" s="163" t="s">
        <v>1731</v>
      </c>
      <c r="F654" s="164" t="s">
        <v>1732</v>
      </c>
      <c r="G654" s="165" t="s">
        <v>382</v>
      </c>
      <c r="H654" s="166">
        <v>1</v>
      </c>
      <c r="I654" s="167"/>
      <c r="J654" s="168">
        <f>ROUND(I654*H654,2)</f>
        <v>0</v>
      </c>
      <c r="K654" s="164" t="s">
        <v>177</v>
      </c>
      <c r="L654" s="169"/>
      <c r="M654" s="170" t="s">
        <v>1</v>
      </c>
      <c r="N654" s="171" t="s">
        <v>50</v>
      </c>
      <c r="P654" s="146">
        <f>O654*H654</f>
        <v>0</v>
      </c>
      <c r="Q654" s="146">
        <v>0.52600000000000002</v>
      </c>
      <c r="R654" s="146">
        <f>Q654*H654</f>
        <v>0.52600000000000002</v>
      </c>
      <c r="S654" s="146">
        <v>0</v>
      </c>
      <c r="T654" s="147">
        <f>S654*H654</f>
        <v>0</v>
      </c>
      <c r="AR654" s="148" t="s">
        <v>219</v>
      </c>
      <c r="AT654" s="148" t="s">
        <v>250</v>
      </c>
      <c r="AU654" s="148" t="s">
        <v>98</v>
      </c>
      <c r="AY654" s="17" t="s">
        <v>171</v>
      </c>
      <c r="BE654" s="149">
        <f>IF(N654="základní",J654,0)</f>
        <v>0</v>
      </c>
      <c r="BF654" s="149">
        <f>IF(N654="snížená",J654,0)</f>
        <v>0</v>
      </c>
      <c r="BG654" s="149">
        <f>IF(N654="zákl. přenesená",J654,0)</f>
        <v>0</v>
      </c>
      <c r="BH654" s="149">
        <f>IF(N654="sníž. přenesená",J654,0)</f>
        <v>0</v>
      </c>
      <c r="BI654" s="149">
        <f>IF(N654="nulová",J654,0)</f>
        <v>0</v>
      </c>
      <c r="BJ654" s="17" t="s">
        <v>92</v>
      </c>
      <c r="BK654" s="149">
        <f>ROUND(I654*H654,2)</f>
        <v>0</v>
      </c>
      <c r="BL654" s="17" t="s">
        <v>178</v>
      </c>
      <c r="BM654" s="148" t="s">
        <v>2592</v>
      </c>
    </row>
    <row r="655" spans="2:65" s="1" customFormat="1">
      <c r="B655" s="33"/>
      <c r="D655" s="150" t="s">
        <v>180</v>
      </c>
      <c r="F655" s="151" t="s">
        <v>1732</v>
      </c>
      <c r="I655" s="152"/>
      <c r="L655" s="33"/>
      <c r="M655" s="153"/>
      <c r="T655" s="57"/>
      <c r="AT655" s="17" t="s">
        <v>180</v>
      </c>
      <c r="AU655" s="17" t="s">
        <v>98</v>
      </c>
    </row>
    <row r="656" spans="2:65" s="14" customFormat="1">
      <c r="B656" s="182"/>
      <c r="D656" s="150" t="s">
        <v>182</v>
      </c>
      <c r="E656" s="183" t="s">
        <v>1</v>
      </c>
      <c r="F656" s="184" t="s">
        <v>2519</v>
      </c>
      <c r="H656" s="183" t="s">
        <v>1</v>
      </c>
      <c r="I656" s="185"/>
      <c r="L656" s="182"/>
      <c r="M656" s="186"/>
      <c r="T656" s="187"/>
      <c r="AT656" s="183" t="s">
        <v>182</v>
      </c>
      <c r="AU656" s="183" t="s">
        <v>98</v>
      </c>
      <c r="AV656" s="14" t="s">
        <v>92</v>
      </c>
      <c r="AW656" s="14" t="s">
        <v>40</v>
      </c>
      <c r="AX656" s="14" t="s">
        <v>85</v>
      </c>
      <c r="AY656" s="183" t="s">
        <v>171</v>
      </c>
    </row>
    <row r="657" spans="2:65" s="12" customFormat="1">
      <c r="B657" s="154"/>
      <c r="D657" s="150" t="s">
        <v>182</v>
      </c>
      <c r="E657" s="155" t="s">
        <v>1</v>
      </c>
      <c r="F657" s="156" t="s">
        <v>785</v>
      </c>
      <c r="H657" s="157">
        <v>1</v>
      </c>
      <c r="I657" s="158"/>
      <c r="L657" s="154"/>
      <c r="M657" s="159"/>
      <c r="T657" s="160"/>
      <c r="AT657" s="155" t="s">
        <v>182</v>
      </c>
      <c r="AU657" s="155" t="s">
        <v>98</v>
      </c>
      <c r="AV657" s="12" t="s">
        <v>98</v>
      </c>
      <c r="AW657" s="12" t="s">
        <v>40</v>
      </c>
      <c r="AX657" s="12" t="s">
        <v>85</v>
      </c>
      <c r="AY657" s="155" t="s">
        <v>171</v>
      </c>
    </row>
    <row r="658" spans="2:65" s="13" customFormat="1">
      <c r="B658" s="172"/>
      <c r="D658" s="150" t="s">
        <v>182</v>
      </c>
      <c r="E658" s="173" t="s">
        <v>1</v>
      </c>
      <c r="F658" s="174" t="s">
        <v>546</v>
      </c>
      <c r="H658" s="175">
        <v>1</v>
      </c>
      <c r="I658" s="176"/>
      <c r="L658" s="172"/>
      <c r="M658" s="177"/>
      <c r="T658" s="178"/>
      <c r="AT658" s="173" t="s">
        <v>182</v>
      </c>
      <c r="AU658" s="173" t="s">
        <v>98</v>
      </c>
      <c r="AV658" s="13" t="s">
        <v>178</v>
      </c>
      <c r="AW658" s="13" t="s">
        <v>40</v>
      </c>
      <c r="AX658" s="13" t="s">
        <v>92</v>
      </c>
      <c r="AY658" s="173" t="s">
        <v>171</v>
      </c>
    </row>
    <row r="659" spans="2:65" s="1" customFormat="1" ht="24.15" customHeight="1">
      <c r="B659" s="33"/>
      <c r="C659" s="137" t="s">
        <v>1481</v>
      </c>
      <c r="D659" s="137" t="s">
        <v>173</v>
      </c>
      <c r="E659" s="138" t="s">
        <v>1735</v>
      </c>
      <c r="F659" s="139" t="s">
        <v>1736</v>
      </c>
      <c r="G659" s="140" t="s">
        <v>382</v>
      </c>
      <c r="H659" s="141">
        <v>2</v>
      </c>
      <c r="I659" s="142"/>
      <c r="J659" s="143">
        <f>ROUND(I659*H659,2)</f>
        <v>0</v>
      </c>
      <c r="K659" s="139" t="s">
        <v>177</v>
      </c>
      <c r="L659" s="33"/>
      <c r="M659" s="144" t="s">
        <v>1</v>
      </c>
      <c r="N659" s="145" t="s">
        <v>50</v>
      </c>
      <c r="P659" s="146">
        <f>O659*H659</f>
        <v>0</v>
      </c>
      <c r="Q659" s="146">
        <v>9.8899999999999995E-3</v>
      </c>
      <c r="R659" s="146">
        <f>Q659*H659</f>
        <v>1.9779999999999999E-2</v>
      </c>
      <c r="S659" s="146">
        <v>0</v>
      </c>
      <c r="T659" s="147">
        <f>S659*H659</f>
        <v>0</v>
      </c>
      <c r="AR659" s="148" t="s">
        <v>178</v>
      </c>
      <c r="AT659" s="148" t="s">
        <v>173</v>
      </c>
      <c r="AU659" s="148" t="s">
        <v>98</v>
      </c>
      <c r="AY659" s="17" t="s">
        <v>171</v>
      </c>
      <c r="BE659" s="149">
        <f>IF(N659="základní",J659,0)</f>
        <v>0</v>
      </c>
      <c r="BF659" s="149">
        <f>IF(N659="snížená",J659,0)</f>
        <v>0</v>
      </c>
      <c r="BG659" s="149">
        <f>IF(N659="zákl. přenesená",J659,0)</f>
        <v>0</v>
      </c>
      <c r="BH659" s="149">
        <f>IF(N659="sníž. přenesená",J659,0)</f>
        <v>0</v>
      </c>
      <c r="BI659" s="149">
        <f>IF(N659="nulová",J659,0)</f>
        <v>0</v>
      </c>
      <c r="BJ659" s="17" t="s">
        <v>92</v>
      </c>
      <c r="BK659" s="149">
        <f>ROUND(I659*H659,2)</f>
        <v>0</v>
      </c>
      <c r="BL659" s="17" t="s">
        <v>178</v>
      </c>
      <c r="BM659" s="148" t="s">
        <v>2593</v>
      </c>
    </row>
    <row r="660" spans="2:65" s="1" customFormat="1" ht="19.2">
      <c r="B660" s="33"/>
      <c r="D660" s="150" t="s">
        <v>180</v>
      </c>
      <c r="F660" s="151" t="s">
        <v>1738</v>
      </c>
      <c r="I660" s="152"/>
      <c r="L660" s="33"/>
      <c r="M660" s="153"/>
      <c r="T660" s="57"/>
      <c r="AT660" s="17" t="s">
        <v>180</v>
      </c>
      <c r="AU660" s="17" t="s">
        <v>98</v>
      </c>
    </row>
    <row r="661" spans="2:65" s="14" customFormat="1">
      <c r="B661" s="182"/>
      <c r="D661" s="150" t="s">
        <v>182</v>
      </c>
      <c r="E661" s="183" t="s">
        <v>1</v>
      </c>
      <c r="F661" s="184" t="s">
        <v>2519</v>
      </c>
      <c r="H661" s="183" t="s">
        <v>1</v>
      </c>
      <c r="I661" s="185"/>
      <c r="L661" s="182"/>
      <c r="M661" s="186"/>
      <c r="T661" s="187"/>
      <c r="AT661" s="183" t="s">
        <v>182</v>
      </c>
      <c r="AU661" s="183" t="s">
        <v>98</v>
      </c>
      <c r="AV661" s="14" t="s">
        <v>92</v>
      </c>
      <c r="AW661" s="14" t="s">
        <v>40</v>
      </c>
      <c r="AX661" s="14" t="s">
        <v>85</v>
      </c>
      <c r="AY661" s="183" t="s">
        <v>171</v>
      </c>
    </row>
    <row r="662" spans="2:65" s="12" customFormat="1">
      <c r="B662" s="154"/>
      <c r="D662" s="150" t="s">
        <v>182</v>
      </c>
      <c r="E662" s="155" t="s">
        <v>1</v>
      </c>
      <c r="F662" s="156" t="s">
        <v>1330</v>
      </c>
      <c r="H662" s="157">
        <v>2</v>
      </c>
      <c r="I662" s="158"/>
      <c r="L662" s="154"/>
      <c r="M662" s="159"/>
      <c r="T662" s="160"/>
      <c r="AT662" s="155" t="s">
        <v>182</v>
      </c>
      <c r="AU662" s="155" t="s">
        <v>98</v>
      </c>
      <c r="AV662" s="12" t="s">
        <v>98</v>
      </c>
      <c r="AW662" s="12" t="s">
        <v>40</v>
      </c>
      <c r="AX662" s="12" t="s">
        <v>85</v>
      </c>
      <c r="AY662" s="155" t="s">
        <v>171</v>
      </c>
    </row>
    <row r="663" spans="2:65" s="13" customFormat="1">
      <c r="B663" s="172"/>
      <c r="D663" s="150" t="s">
        <v>182</v>
      </c>
      <c r="E663" s="173" t="s">
        <v>1</v>
      </c>
      <c r="F663" s="174" t="s">
        <v>546</v>
      </c>
      <c r="H663" s="175">
        <v>2</v>
      </c>
      <c r="I663" s="176"/>
      <c r="L663" s="172"/>
      <c r="M663" s="177"/>
      <c r="T663" s="178"/>
      <c r="AT663" s="173" t="s">
        <v>182</v>
      </c>
      <c r="AU663" s="173" t="s">
        <v>98</v>
      </c>
      <c r="AV663" s="13" t="s">
        <v>178</v>
      </c>
      <c r="AW663" s="13" t="s">
        <v>40</v>
      </c>
      <c r="AX663" s="13" t="s">
        <v>92</v>
      </c>
      <c r="AY663" s="173" t="s">
        <v>171</v>
      </c>
    </row>
    <row r="664" spans="2:65" s="1" customFormat="1" ht="21.75" customHeight="1">
      <c r="B664" s="33"/>
      <c r="C664" s="162" t="s">
        <v>1487</v>
      </c>
      <c r="D664" s="162" t="s">
        <v>250</v>
      </c>
      <c r="E664" s="163" t="s">
        <v>1740</v>
      </c>
      <c r="F664" s="164" t="s">
        <v>1741</v>
      </c>
      <c r="G664" s="165" t="s">
        <v>382</v>
      </c>
      <c r="H664" s="166">
        <v>2</v>
      </c>
      <c r="I664" s="167"/>
      <c r="J664" s="168">
        <f>ROUND(I664*H664,2)</f>
        <v>0</v>
      </c>
      <c r="K664" s="164" t="s">
        <v>177</v>
      </c>
      <c r="L664" s="169"/>
      <c r="M664" s="170" t="s">
        <v>1</v>
      </c>
      <c r="N664" s="171" t="s">
        <v>50</v>
      </c>
      <c r="P664" s="146">
        <f>O664*H664</f>
        <v>0</v>
      </c>
      <c r="Q664" s="146">
        <v>1.054</v>
      </c>
      <c r="R664" s="146">
        <f>Q664*H664</f>
        <v>2.1080000000000001</v>
      </c>
      <c r="S664" s="146">
        <v>0</v>
      </c>
      <c r="T664" s="147">
        <f>S664*H664</f>
        <v>0</v>
      </c>
      <c r="AR664" s="148" t="s">
        <v>219</v>
      </c>
      <c r="AT664" s="148" t="s">
        <v>250</v>
      </c>
      <c r="AU664" s="148" t="s">
        <v>98</v>
      </c>
      <c r="AY664" s="17" t="s">
        <v>171</v>
      </c>
      <c r="BE664" s="149">
        <f>IF(N664="základní",J664,0)</f>
        <v>0</v>
      </c>
      <c r="BF664" s="149">
        <f>IF(N664="snížená",J664,0)</f>
        <v>0</v>
      </c>
      <c r="BG664" s="149">
        <f>IF(N664="zákl. přenesená",J664,0)</f>
        <v>0</v>
      </c>
      <c r="BH664" s="149">
        <f>IF(N664="sníž. přenesená",J664,0)</f>
        <v>0</v>
      </c>
      <c r="BI664" s="149">
        <f>IF(N664="nulová",J664,0)</f>
        <v>0</v>
      </c>
      <c r="BJ664" s="17" t="s">
        <v>92</v>
      </c>
      <c r="BK664" s="149">
        <f>ROUND(I664*H664,2)</f>
        <v>0</v>
      </c>
      <c r="BL664" s="17" t="s">
        <v>178</v>
      </c>
      <c r="BM664" s="148" t="s">
        <v>2594</v>
      </c>
    </row>
    <row r="665" spans="2:65" s="1" customFormat="1">
      <c r="B665" s="33"/>
      <c r="D665" s="150" t="s">
        <v>180</v>
      </c>
      <c r="F665" s="151" t="s">
        <v>1741</v>
      </c>
      <c r="I665" s="152"/>
      <c r="L665" s="33"/>
      <c r="M665" s="153"/>
      <c r="T665" s="57"/>
      <c r="AT665" s="17" t="s">
        <v>180</v>
      </c>
      <c r="AU665" s="17" t="s">
        <v>98</v>
      </c>
    </row>
    <row r="666" spans="2:65" s="14" customFormat="1">
      <c r="B666" s="182"/>
      <c r="D666" s="150" t="s">
        <v>182</v>
      </c>
      <c r="E666" s="183" t="s">
        <v>1</v>
      </c>
      <c r="F666" s="184" t="s">
        <v>2519</v>
      </c>
      <c r="H666" s="183" t="s">
        <v>1</v>
      </c>
      <c r="I666" s="185"/>
      <c r="L666" s="182"/>
      <c r="M666" s="186"/>
      <c r="T666" s="187"/>
      <c r="AT666" s="183" t="s">
        <v>182</v>
      </c>
      <c r="AU666" s="183" t="s">
        <v>98</v>
      </c>
      <c r="AV666" s="14" t="s">
        <v>92</v>
      </c>
      <c r="AW666" s="14" t="s">
        <v>40</v>
      </c>
      <c r="AX666" s="14" t="s">
        <v>85</v>
      </c>
      <c r="AY666" s="183" t="s">
        <v>171</v>
      </c>
    </row>
    <row r="667" spans="2:65" s="12" customFormat="1">
      <c r="B667" s="154"/>
      <c r="D667" s="150" t="s">
        <v>182</v>
      </c>
      <c r="E667" s="155" t="s">
        <v>1</v>
      </c>
      <c r="F667" s="156" t="s">
        <v>1330</v>
      </c>
      <c r="H667" s="157">
        <v>2</v>
      </c>
      <c r="I667" s="158"/>
      <c r="L667" s="154"/>
      <c r="M667" s="159"/>
      <c r="T667" s="160"/>
      <c r="AT667" s="155" t="s">
        <v>182</v>
      </c>
      <c r="AU667" s="155" t="s">
        <v>98</v>
      </c>
      <c r="AV667" s="12" t="s">
        <v>98</v>
      </c>
      <c r="AW667" s="12" t="s">
        <v>40</v>
      </c>
      <c r="AX667" s="12" t="s">
        <v>85</v>
      </c>
      <c r="AY667" s="155" t="s">
        <v>171</v>
      </c>
    </row>
    <row r="668" spans="2:65" s="13" customFormat="1">
      <c r="B668" s="172"/>
      <c r="D668" s="150" t="s">
        <v>182</v>
      </c>
      <c r="E668" s="173" t="s">
        <v>1</v>
      </c>
      <c r="F668" s="174" t="s">
        <v>546</v>
      </c>
      <c r="H668" s="175">
        <v>2</v>
      </c>
      <c r="I668" s="176"/>
      <c r="L668" s="172"/>
      <c r="M668" s="177"/>
      <c r="T668" s="178"/>
      <c r="AT668" s="173" t="s">
        <v>182</v>
      </c>
      <c r="AU668" s="173" t="s">
        <v>98</v>
      </c>
      <c r="AV668" s="13" t="s">
        <v>178</v>
      </c>
      <c r="AW668" s="13" t="s">
        <v>40</v>
      </c>
      <c r="AX668" s="13" t="s">
        <v>92</v>
      </c>
      <c r="AY668" s="173" t="s">
        <v>171</v>
      </c>
    </row>
    <row r="669" spans="2:65" s="1" customFormat="1" ht="24.15" customHeight="1">
      <c r="B669" s="33"/>
      <c r="C669" s="137" t="s">
        <v>1493</v>
      </c>
      <c r="D669" s="137" t="s">
        <v>173</v>
      </c>
      <c r="E669" s="138" t="s">
        <v>1744</v>
      </c>
      <c r="F669" s="139" t="s">
        <v>1745</v>
      </c>
      <c r="G669" s="140" t="s">
        <v>382</v>
      </c>
      <c r="H669" s="141">
        <v>3</v>
      </c>
      <c r="I669" s="142"/>
      <c r="J669" s="143">
        <f>ROUND(I669*H669,2)</f>
        <v>0</v>
      </c>
      <c r="K669" s="139" t="s">
        <v>177</v>
      </c>
      <c r="L669" s="33"/>
      <c r="M669" s="144" t="s">
        <v>1</v>
      </c>
      <c r="N669" s="145" t="s">
        <v>50</v>
      </c>
      <c r="P669" s="146">
        <f>O669*H669</f>
        <v>0</v>
      </c>
      <c r="Q669" s="146">
        <v>1.218E-2</v>
      </c>
      <c r="R669" s="146">
        <f>Q669*H669</f>
        <v>3.6540000000000003E-2</v>
      </c>
      <c r="S669" s="146">
        <v>0</v>
      </c>
      <c r="T669" s="147">
        <f>S669*H669</f>
        <v>0</v>
      </c>
      <c r="AR669" s="148" t="s">
        <v>178</v>
      </c>
      <c r="AT669" s="148" t="s">
        <v>173</v>
      </c>
      <c r="AU669" s="148" t="s">
        <v>98</v>
      </c>
      <c r="AY669" s="17" t="s">
        <v>171</v>
      </c>
      <c r="BE669" s="149">
        <f>IF(N669="základní",J669,0)</f>
        <v>0</v>
      </c>
      <c r="BF669" s="149">
        <f>IF(N669="snížená",J669,0)</f>
        <v>0</v>
      </c>
      <c r="BG669" s="149">
        <f>IF(N669="zákl. přenesená",J669,0)</f>
        <v>0</v>
      </c>
      <c r="BH669" s="149">
        <f>IF(N669="sníž. přenesená",J669,0)</f>
        <v>0</v>
      </c>
      <c r="BI669" s="149">
        <f>IF(N669="nulová",J669,0)</f>
        <v>0</v>
      </c>
      <c r="BJ669" s="17" t="s">
        <v>92</v>
      </c>
      <c r="BK669" s="149">
        <f>ROUND(I669*H669,2)</f>
        <v>0</v>
      </c>
      <c r="BL669" s="17" t="s">
        <v>178</v>
      </c>
      <c r="BM669" s="148" t="s">
        <v>2595</v>
      </c>
    </row>
    <row r="670" spans="2:65" s="1" customFormat="1" ht="19.2">
      <c r="B670" s="33"/>
      <c r="D670" s="150" t="s">
        <v>180</v>
      </c>
      <c r="F670" s="151" t="s">
        <v>1747</v>
      </c>
      <c r="I670" s="152"/>
      <c r="L670" s="33"/>
      <c r="M670" s="153"/>
      <c r="T670" s="57"/>
      <c r="AT670" s="17" t="s">
        <v>180</v>
      </c>
      <c r="AU670" s="17" t="s">
        <v>98</v>
      </c>
    </row>
    <row r="671" spans="2:65" s="14" customFormat="1">
      <c r="B671" s="182"/>
      <c r="D671" s="150" t="s">
        <v>182</v>
      </c>
      <c r="E671" s="183" t="s">
        <v>1</v>
      </c>
      <c r="F671" s="184" t="s">
        <v>2519</v>
      </c>
      <c r="H671" s="183" t="s">
        <v>1</v>
      </c>
      <c r="I671" s="185"/>
      <c r="L671" s="182"/>
      <c r="M671" s="186"/>
      <c r="T671" s="187"/>
      <c r="AT671" s="183" t="s">
        <v>182</v>
      </c>
      <c r="AU671" s="183" t="s">
        <v>98</v>
      </c>
      <c r="AV671" s="14" t="s">
        <v>92</v>
      </c>
      <c r="AW671" s="14" t="s">
        <v>40</v>
      </c>
      <c r="AX671" s="14" t="s">
        <v>85</v>
      </c>
      <c r="AY671" s="183" t="s">
        <v>171</v>
      </c>
    </row>
    <row r="672" spans="2:65" s="12" customFormat="1">
      <c r="B672" s="154"/>
      <c r="D672" s="150" t="s">
        <v>182</v>
      </c>
      <c r="E672" s="155" t="s">
        <v>1</v>
      </c>
      <c r="F672" s="156" t="s">
        <v>1551</v>
      </c>
      <c r="H672" s="157">
        <v>3</v>
      </c>
      <c r="I672" s="158"/>
      <c r="L672" s="154"/>
      <c r="M672" s="159"/>
      <c r="T672" s="160"/>
      <c r="AT672" s="155" t="s">
        <v>182</v>
      </c>
      <c r="AU672" s="155" t="s">
        <v>98</v>
      </c>
      <c r="AV672" s="12" t="s">
        <v>98</v>
      </c>
      <c r="AW672" s="12" t="s">
        <v>40</v>
      </c>
      <c r="AX672" s="12" t="s">
        <v>85</v>
      </c>
      <c r="AY672" s="155" t="s">
        <v>171</v>
      </c>
    </row>
    <row r="673" spans="2:65" s="13" customFormat="1">
      <c r="B673" s="172"/>
      <c r="D673" s="150" t="s">
        <v>182</v>
      </c>
      <c r="E673" s="173" t="s">
        <v>1</v>
      </c>
      <c r="F673" s="174" t="s">
        <v>546</v>
      </c>
      <c r="H673" s="175">
        <v>3</v>
      </c>
      <c r="I673" s="176"/>
      <c r="L673" s="172"/>
      <c r="M673" s="177"/>
      <c r="T673" s="178"/>
      <c r="AT673" s="173" t="s">
        <v>182</v>
      </c>
      <c r="AU673" s="173" t="s">
        <v>98</v>
      </c>
      <c r="AV673" s="13" t="s">
        <v>178</v>
      </c>
      <c r="AW673" s="13" t="s">
        <v>40</v>
      </c>
      <c r="AX673" s="13" t="s">
        <v>92</v>
      </c>
      <c r="AY673" s="173" t="s">
        <v>171</v>
      </c>
    </row>
    <row r="674" spans="2:65" s="1" customFormat="1" ht="24.15" customHeight="1">
      <c r="B674" s="33"/>
      <c r="C674" s="162" t="s">
        <v>1497</v>
      </c>
      <c r="D674" s="162" t="s">
        <v>250</v>
      </c>
      <c r="E674" s="163" t="s">
        <v>1750</v>
      </c>
      <c r="F674" s="164" t="s">
        <v>1751</v>
      </c>
      <c r="G674" s="165" t="s">
        <v>382</v>
      </c>
      <c r="H674" s="166">
        <v>3</v>
      </c>
      <c r="I674" s="167"/>
      <c r="J674" s="168">
        <f>ROUND(I674*H674,2)</f>
        <v>0</v>
      </c>
      <c r="K674" s="164" t="s">
        <v>177</v>
      </c>
      <c r="L674" s="169"/>
      <c r="M674" s="170" t="s">
        <v>1</v>
      </c>
      <c r="N674" s="171" t="s">
        <v>50</v>
      </c>
      <c r="P674" s="146">
        <f>O674*H674</f>
        <v>0</v>
      </c>
      <c r="Q674" s="146">
        <v>0.58499999999999996</v>
      </c>
      <c r="R674" s="146">
        <f>Q674*H674</f>
        <v>1.7549999999999999</v>
      </c>
      <c r="S674" s="146">
        <v>0</v>
      </c>
      <c r="T674" s="147">
        <f>S674*H674</f>
        <v>0</v>
      </c>
      <c r="AR674" s="148" t="s">
        <v>219</v>
      </c>
      <c r="AT674" s="148" t="s">
        <v>250</v>
      </c>
      <c r="AU674" s="148" t="s">
        <v>98</v>
      </c>
      <c r="AY674" s="17" t="s">
        <v>171</v>
      </c>
      <c r="BE674" s="149">
        <f>IF(N674="základní",J674,0)</f>
        <v>0</v>
      </c>
      <c r="BF674" s="149">
        <f>IF(N674="snížená",J674,0)</f>
        <v>0</v>
      </c>
      <c r="BG674" s="149">
        <f>IF(N674="zákl. přenesená",J674,0)</f>
        <v>0</v>
      </c>
      <c r="BH674" s="149">
        <f>IF(N674="sníž. přenesená",J674,0)</f>
        <v>0</v>
      </c>
      <c r="BI674" s="149">
        <f>IF(N674="nulová",J674,0)</f>
        <v>0</v>
      </c>
      <c r="BJ674" s="17" t="s">
        <v>92</v>
      </c>
      <c r="BK674" s="149">
        <f>ROUND(I674*H674,2)</f>
        <v>0</v>
      </c>
      <c r="BL674" s="17" t="s">
        <v>178</v>
      </c>
      <c r="BM674" s="148" t="s">
        <v>2596</v>
      </c>
    </row>
    <row r="675" spans="2:65" s="1" customFormat="1" ht="19.2">
      <c r="B675" s="33"/>
      <c r="D675" s="150" t="s">
        <v>180</v>
      </c>
      <c r="F675" s="151" t="s">
        <v>1751</v>
      </c>
      <c r="I675" s="152"/>
      <c r="L675" s="33"/>
      <c r="M675" s="153"/>
      <c r="T675" s="57"/>
      <c r="AT675" s="17" t="s">
        <v>180</v>
      </c>
      <c r="AU675" s="17" t="s">
        <v>98</v>
      </c>
    </row>
    <row r="676" spans="2:65" s="14" customFormat="1">
      <c r="B676" s="182"/>
      <c r="D676" s="150" t="s">
        <v>182</v>
      </c>
      <c r="E676" s="183" t="s">
        <v>1</v>
      </c>
      <c r="F676" s="184" t="s">
        <v>2519</v>
      </c>
      <c r="H676" s="183" t="s">
        <v>1</v>
      </c>
      <c r="I676" s="185"/>
      <c r="L676" s="182"/>
      <c r="M676" s="186"/>
      <c r="T676" s="187"/>
      <c r="AT676" s="183" t="s">
        <v>182</v>
      </c>
      <c r="AU676" s="183" t="s">
        <v>98</v>
      </c>
      <c r="AV676" s="14" t="s">
        <v>92</v>
      </c>
      <c r="AW676" s="14" t="s">
        <v>40</v>
      </c>
      <c r="AX676" s="14" t="s">
        <v>85</v>
      </c>
      <c r="AY676" s="183" t="s">
        <v>171</v>
      </c>
    </row>
    <row r="677" spans="2:65" s="12" customFormat="1">
      <c r="B677" s="154"/>
      <c r="D677" s="150" t="s">
        <v>182</v>
      </c>
      <c r="E677" s="155" t="s">
        <v>1</v>
      </c>
      <c r="F677" s="156" t="s">
        <v>1551</v>
      </c>
      <c r="H677" s="157">
        <v>3</v>
      </c>
      <c r="I677" s="158"/>
      <c r="L677" s="154"/>
      <c r="M677" s="159"/>
      <c r="T677" s="160"/>
      <c r="AT677" s="155" t="s">
        <v>182</v>
      </c>
      <c r="AU677" s="155" t="s">
        <v>98</v>
      </c>
      <c r="AV677" s="12" t="s">
        <v>98</v>
      </c>
      <c r="AW677" s="12" t="s">
        <v>40</v>
      </c>
      <c r="AX677" s="12" t="s">
        <v>85</v>
      </c>
      <c r="AY677" s="155" t="s">
        <v>171</v>
      </c>
    </row>
    <row r="678" spans="2:65" s="13" customFormat="1">
      <c r="B678" s="172"/>
      <c r="D678" s="150" t="s">
        <v>182</v>
      </c>
      <c r="E678" s="173" t="s">
        <v>1</v>
      </c>
      <c r="F678" s="174" t="s">
        <v>546</v>
      </c>
      <c r="H678" s="175">
        <v>3</v>
      </c>
      <c r="I678" s="176"/>
      <c r="L678" s="172"/>
      <c r="M678" s="177"/>
      <c r="T678" s="178"/>
      <c r="AT678" s="173" t="s">
        <v>182</v>
      </c>
      <c r="AU678" s="173" t="s">
        <v>98</v>
      </c>
      <c r="AV678" s="13" t="s">
        <v>178</v>
      </c>
      <c r="AW678" s="13" t="s">
        <v>40</v>
      </c>
      <c r="AX678" s="13" t="s">
        <v>92</v>
      </c>
      <c r="AY678" s="173" t="s">
        <v>171</v>
      </c>
    </row>
    <row r="679" spans="2:65" s="1" customFormat="1" ht="33" customHeight="1">
      <c r="B679" s="33"/>
      <c r="C679" s="137" t="s">
        <v>1502</v>
      </c>
      <c r="D679" s="137" t="s">
        <v>173</v>
      </c>
      <c r="E679" s="138" t="s">
        <v>1807</v>
      </c>
      <c r="F679" s="139" t="s">
        <v>1808</v>
      </c>
      <c r="G679" s="140" t="s">
        <v>382</v>
      </c>
      <c r="H679" s="141">
        <v>5</v>
      </c>
      <c r="I679" s="142"/>
      <c r="J679" s="143">
        <f>ROUND(I679*H679,2)</f>
        <v>0</v>
      </c>
      <c r="K679" s="139" t="s">
        <v>1</v>
      </c>
      <c r="L679" s="33"/>
      <c r="M679" s="144" t="s">
        <v>1</v>
      </c>
      <c r="N679" s="145" t="s">
        <v>50</v>
      </c>
      <c r="P679" s="146">
        <f>O679*H679</f>
        <v>0</v>
      </c>
      <c r="Q679" s="146">
        <v>2.6800000000000001E-3</v>
      </c>
      <c r="R679" s="146">
        <f>Q679*H679</f>
        <v>1.34E-2</v>
      </c>
      <c r="S679" s="146">
        <v>0</v>
      </c>
      <c r="T679" s="147">
        <f>S679*H679</f>
        <v>0</v>
      </c>
      <c r="AR679" s="148" t="s">
        <v>178</v>
      </c>
      <c r="AT679" s="148" t="s">
        <v>173</v>
      </c>
      <c r="AU679" s="148" t="s">
        <v>98</v>
      </c>
      <c r="AY679" s="17" t="s">
        <v>171</v>
      </c>
      <c r="BE679" s="149">
        <f>IF(N679="základní",J679,0)</f>
        <v>0</v>
      </c>
      <c r="BF679" s="149">
        <f>IF(N679="snížená",J679,0)</f>
        <v>0</v>
      </c>
      <c r="BG679" s="149">
        <f>IF(N679="zákl. přenesená",J679,0)</f>
        <v>0</v>
      </c>
      <c r="BH679" s="149">
        <f>IF(N679="sníž. přenesená",J679,0)</f>
        <v>0</v>
      </c>
      <c r="BI679" s="149">
        <f>IF(N679="nulová",J679,0)</f>
        <v>0</v>
      </c>
      <c r="BJ679" s="17" t="s">
        <v>92</v>
      </c>
      <c r="BK679" s="149">
        <f>ROUND(I679*H679,2)</f>
        <v>0</v>
      </c>
      <c r="BL679" s="17" t="s">
        <v>178</v>
      </c>
      <c r="BM679" s="148" t="s">
        <v>2597</v>
      </c>
    </row>
    <row r="680" spans="2:65" s="1" customFormat="1" ht="19.2">
      <c r="B680" s="33"/>
      <c r="D680" s="150" t="s">
        <v>180</v>
      </c>
      <c r="F680" s="151" t="s">
        <v>1810</v>
      </c>
      <c r="I680" s="152"/>
      <c r="L680" s="33"/>
      <c r="M680" s="153"/>
      <c r="T680" s="57"/>
      <c r="AT680" s="17" t="s">
        <v>180</v>
      </c>
      <c r="AU680" s="17" t="s">
        <v>98</v>
      </c>
    </row>
    <row r="681" spans="2:65" s="14" customFormat="1">
      <c r="B681" s="182"/>
      <c r="D681" s="150" t="s">
        <v>182</v>
      </c>
      <c r="E681" s="183" t="s">
        <v>1</v>
      </c>
      <c r="F681" s="184" t="s">
        <v>2528</v>
      </c>
      <c r="H681" s="183" t="s">
        <v>1</v>
      </c>
      <c r="I681" s="185"/>
      <c r="L681" s="182"/>
      <c r="M681" s="186"/>
      <c r="T681" s="187"/>
      <c r="AT681" s="183" t="s">
        <v>182</v>
      </c>
      <c r="AU681" s="183" t="s">
        <v>98</v>
      </c>
      <c r="AV681" s="14" t="s">
        <v>92</v>
      </c>
      <c r="AW681" s="14" t="s">
        <v>40</v>
      </c>
      <c r="AX681" s="14" t="s">
        <v>85</v>
      </c>
      <c r="AY681" s="183" t="s">
        <v>171</v>
      </c>
    </row>
    <row r="682" spans="2:65" s="12" customFormat="1">
      <c r="B682" s="154"/>
      <c r="D682" s="150" t="s">
        <v>182</v>
      </c>
      <c r="E682" s="155" t="s">
        <v>1</v>
      </c>
      <c r="F682" s="156" t="s">
        <v>2598</v>
      </c>
      <c r="H682" s="157">
        <v>5</v>
      </c>
      <c r="I682" s="158"/>
      <c r="L682" s="154"/>
      <c r="M682" s="159"/>
      <c r="T682" s="160"/>
      <c r="AT682" s="155" t="s">
        <v>182</v>
      </c>
      <c r="AU682" s="155" t="s">
        <v>98</v>
      </c>
      <c r="AV682" s="12" t="s">
        <v>98</v>
      </c>
      <c r="AW682" s="12" t="s">
        <v>40</v>
      </c>
      <c r="AX682" s="12" t="s">
        <v>85</v>
      </c>
      <c r="AY682" s="155" t="s">
        <v>171</v>
      </c>
    </row>
    <row r="683" spans="2:65" s="13" customFormat="1">
      <c r="B683" s="172"/>
      <c r="D683" s="150" t="s">
        <v>182</v>
      </c>
      <c r="E683" s="173" t="s">
        <v>1</v>
      </c>
      <c r="F683" s="174" t="s">
        <v>546</v>
      </c>
      <c r="H683" s="175">
        <v>5</v>
      </c>
      <c r="I683" s="176"/>
      <c r="L683" s="172"/>
      <c r="M683" s="177"/>
      <c r="T683" s="178"/>
      <c r="AT683" s="173" t="s">
        <v>182</v>
      </c>
      <c r="AU683" s="173" t="s">
        <v>98</v>
      </c>
      <c r="AV683" s="13" t="s">
        <v>178</v>
      </c>
      <c r="AW683" s="13" t="s">
        <v>40</v>
      </c>
      <c r="AX683" s="13" t="s">
        <v>92</v>
      </c>
      <c r="AY683" s="173" t="s">
        <v>171</v>
      </c>
    </row>
    <row r="684" spans="2:65" s="1" customFormat="1" ht="21.75" customHeight="1">
      <c r="B684" s="33"/>
      <c r="C684" s="162" t="s">
        <v>1507</v>
      </c>
      <c r="D684" s="162" t="s">
        <v>250</v>
      </c>
      <c r="E684" s="163" t="s">
        <v>2599</v>
      </c>
      <c r="F684" s="164" t="s">
        <v>1819</v>
      </c>
      <c r="G684" s="165" t="s">
        <v>382</v>
      </c>
      <c r="H684" s="166">
        <v>5</v>
      </c>
      <c r="I684" s="167"/>
      <c r="J684" s="168">
        <f>ROUND(I684*H684,2)</f>
        <v>0</v>
      </c>
      <c r="K684" s="164" t="s">
        <v>1</v>
      </c>
      <c r="L684" s="169"/>
      <c r="M684" s="170" t="s">
        <v>1</v>
      </c>
      <c r="N684" s="171" t="s">
        <v>50</v>
      </c>
      <c r="P684" s="146">
        <f>O684*H684</f>
        <v>0</v>
      </c>
      <c r="Q684" s="146">
        <v>8.5000000000000006E-3</v>
      </c>
      <c r="R684" s="146">
        <f>Q684*H684</f>
        <v>4.2500000000000003E-2</v>
      </c>
      <c r="S684" s="146">
        <v>0</v>
      </c>
      <c r="T684" s="147">
        <f>S684*H684</f>
        <v>0</v>
      </c>
      <c r="AR684" s="148" t="s">
        <v>219</v>
      </c>
      <c r="AT684" s="148" t="s">
        <v>250</v>
      </c>
      <c r="AU684" s="148" t="s">
        <v>98</v>
      </c>
      <c r="AY684" s="17" t="s">
        <v>171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92</v>
      </c>
      <c r="BK684" s="149">
        <f>ROUND(I684*H684,2)</f>
        <v>0</v>
      </c>
      <c r="BL684" s="17" t="s">
        <v>178</v>
      </c>
      <c r="BM684" s="148" t="s">
        <v>2600</v>
      </c>
    </row>
    <row r="685" spans="2:65" s="1" customFormat="1">
      <c r="B685" s="33"/>
      <c r="D685" s="150" t="s">
        <v>180</v>
      </c>
      <c r="F685" s="151" t="s">
        <v>1819</v>
      </c>
      <c r="I685" s="152"/>
      <c r="L685" s="33"/>
      <c r="M685" s="153"/>
      <c r="T685" s="57"/>
      <c r="AT685" s="17" t="s">
        <v>180</v>
      </c>
      <c r="AU685" s="17" t="s">
        <v>98</v>
      </c>
    </row>
    <row r="686" spans="2:65" s="14" customFormat="1">
      <c r="B686" s="182"/>
      <c r="D686" s="150" t="s">
        <v>182</v>
      </c>
      <c r="E686" s="183" t="s">
        <v>1</v>
      </c>
      <c r="F686" s="184" t="s">
        <v>2528</v>
      </c>
      <c r="H686" s="183" t="s">
        <v>1</v>
      </c>
      <c r="I686" s="185"/>
      <c r="L686" s="182"/>
      <c r="M686" s="186"/>
      <c r="T686" s="187"/>
      <c r="AT686" s="183" t="s">
        <v>182</v>
      </c>
      <c r="AU686" s="183" t="s">
        <v>98</v>
      </c>
      <c r="AV686" s="14" t="s">
        <v>92</v>
      </c>
      <c r="AW686" s="14" t="s">
        <v>40</v>
      </c>
      <c r="AX686" s="14" t="s">
        <v>85</v>
      </c>
      <c r="AY686" s="183" t="s">
        <v>171</v>
      </c>
    </row>
    <row r="687" spans="2:65" s="12" customFormat="1">
      <c r="B687" s="154"/>
      <c r="D687" s="150" t="s">
        <v>182</v>
      </c>
      <c r="E687" s="155" t="s">
        <v>1</v>
      </c>
      <c r="F687" s="156" t="s">
        <v>1340</v>
      </c>
      <c r="H687" s="157">
        <v>5</v>
      </c>
      <c r="I687" s="158"/>
      <c r="L687" s="154"/>
      <c r="M687" s="159"/>
      <c r="T687" s="160"/>
      <c r="AT687" s="155" t="s">
        <v>182</v>
      </c>
      <c r="AU687" s="155" t="s">
        <v>98</v>
      </c>
      <c r="AV687" s="12" t="s">
        <v>98</v>
      </c>
      <c r="AW687" s="12" t="s">
        <v>40</v>
      </c>
      <c r="AX687" s="12" t="s">
        <v>85</v>
      </c>
      <c r="AY687" s="155" t="s">
        <v>171</v>
      </c>
    </row>
    <row r="688" spans="2:65" s="13" customFormat="1">
      <c r="B688" s="172"/>
      <c r="D688" s="150" t="s">
        <v>182</v>
      </c>
      <c r="E688" s="173" t="s">
        <v>1</v>
      </c>
      <c r="F688" s="174" t="s">
        <v>546</v>
      </c>
      <c r="H688" s="175">
        <v>5</v>
      </c>
      <c r="I688" s="176"/>
      <c r="L688" s="172"/>
      <c r="M688" s="177"/>
      <c r="T688" s="178"/>
      <c r="AT688" s="173" t="s">
        <v>182</v>
      </c>
      <c r="AU688" s="173" t="s">
        <v>98</v>
      </c>
      <c r="AV688" s="13" t="s">
        <v>178</v>
      </c>
      <c r="AW688" s="13" t="s">
        <v>40</v>
      </c>
      <c r="AX688" s="13" t="s">
        <v>92</v>
      </c>
      <c r="AY688" s="173" t="s">
        <v>171</v>
      </c>
    </row>
    <row r="689" spans="2:65" s="1" customFormat="1" ht="21.75" customHeight="1">
      <c r="B689" s="33"/>
      <c r="C689" s="162" t="s">
        <v>1511</v>
      </c>
      <c r="D689" s="162" t="s">
        <v>250</v>
      </c>
      <c r="E689" s="163" t="s">
        <v>2601</v>
      </c>
      <c r="F689" s="164" t="s">
        <v>1823</v>
      </c>
      <c r="G689" s="165" t="s">
        <v>382</v>
      </c>
      <c r="H689" s="166">
        <v>5</v>
      </c>
      <c r="I689" s="167"/>
      <c r="J689" s="168">
        <f>ROUND(I689*H689,2)</f>
        <v>0</v>
      </c>
      <c r="K689" s="164" t="s">
        <v>1</v>
      </c>
      <c r="L689" s="169"/>
      <c r="M689" s="170" t="s">
        <v>1</v>
      </c>
      <c r="N689" s="171" t="s">
        <v>50</v>
      </c>
      <c r="P689" s="146">
        <f>O689*H689</f>
        <v>0</v>
      </c>
      <c r="Q689" s="146">
        <v>2.2100000000000002E-3</v>
      </c>
      <c r="R689" s="146">
        <f>Q689*H689</f>
        <v>1.1050000000000001E-2</v>
      </c>
      <c r="S689" s="146">
        <v>0</v>
      </c>
      <c r="T689" s="147">
        <f>S689*H689</f>
        <v>0</v>
      </c>
      <c r="AR689" s="148" t="s">
        <v>219</v>
      </c>
      <c r="AT689" s="148" t="s">
        <v>250</v>
      </c>
      <c r="AU689" s="148" t="s">
        <v>98</v>
      </c>
      <c r="AY689" s="17" t="s">
        <v>171</v>
      </c>
      <c r="BE689" s="149">
        <f>IF(N689="základní",J689,0)</f>
        <v>0</v>
      </c>
      <c r="BF689" s="149">
        <f>IF(N689="snížená",J689,0)</f>
        <v>0</v>
      </c>
      <c r="BG689" s="149">
        <f>IF(N689="zákl. přenesená",J689,0)</f>
        <v>0</v>
      </c>
      <c r="BH689" s="149">
        <f>IF(N689="sníž. přenesená",J689,0)</f>
        <v>0</v>
      </c>
      <c r="BI689" s="149">
        <f>IF(N689="nulová",J689,0)</f>
        <v>0</v>
      </c>
      <c r="BJ689" s="17" t="s">
        <v>92</v>
      </c>
      <c r="BK689" s="149">
        <f>ROUND(I689*H689,2)</f>
        <v>0</v>
      </c>
      <c r="BL689" s="17" t="s">
        <v>178</v>
      </c>
      <c r="BM689" s="148" t="s">
        <v>2602</v>
      </c>
    </row>
    <row r="690" spans="2:65" s="1" customFormat="1">
      <c r="B690" s="33"/>
      <c r="D690" s="150" t="s">
        <v>180</v>
      </c>
      <c r="F690" s="151" t="s">
        <v>1823</v>
      </c>
      <c r="I690" s="152"/>
      <c r="L690" s="33"/>
      <c r="M690" s="153"/>
      <c r="T690" s="57"/>
      <c r="AT690" s="17" t="s">
        <v>180</v>
      </c>
      <c r="AU690" s="17" t="s">
        <v>98</v>
      </c>
    </row>
    <row r="691" spans="2:65" s="14" customFormat="1">
      <c r="B691" s="182"/>
      <c r="D691" s="150" t="s">
        <v>182</v>
      </c>
      <c r="E691" s="183" t="s">
        <v>1</v>
      </c>
      <c r="F691" s="184" t="s">
        <v>2528</v>
      </c>
      <c r="H691" s="183" t="s">
        <v>1</v>
      </c>
      <c r="I691" s="185"/>
      <c r="L691" s="182"/>
      <c r="M691" s="186"/>
      <c r="T691" s="187"/>
      <c r="AT691" s="183" t="s">
        <v>182</v>
      </c>
      <c r="AU691" s="183" t="s">
        <v>98</v>
      </c>
      <c r="AV691" s="14" t="s">
        <v>92</v>
      </c>
      <c r="AW691" s="14" t="s">
        <v>40</v>
      </c>
      <c r="AX691" s="14" t="s">
        <v>85</v>
      </c>
      <c r="AY691" s="183" t="s">
        <v>171</v>
      </c>
    </row>
    <row r="692" spans="2:65" s="12" customFormat="1">
      <c r="B692" s="154"/>
      <c r="D692" s="150" t="s">
        <v>182</v>
      </c>
      <c r="E692" s="155" t="s">
        <v>1</v>
      </c>
      <c r="F692" s="156" t="s">
        <v>1340</v>
      </c>
      <c r="H692" s="157">
        <v>5</v>
      </c>
      <c r="I692" s="158"/>
      <c r="L692" s="154"/>
      <c r="M692" s="159"/>
      <c r="T692" s="160"/>
      <c r="AT692" s="155" t="s">
        <v>182</v>
      </c>
      <c r="AU692" s="155" t="s">
        <v>98</v>
      </c>
      <c r="AV692" s="12" t="s">
        <v>98</v>
      </c>
      <c r="AW692" s="12" t="s">
        <v>40</v>
      </c>
      <c r="AX692" s="12" t="s">
        <v>85</v>
      </c>
      <c r="AY692" s="155" t="s">
        <v>171</v>
      </c>
    </row>
    <row r="693" spans="2:65" s="13" customFormat="1">
      <c r="B693" s="172"/>
      <c r="D693" s="150" t="s">
        <v>182</v>
      </c>
      <c r="E693" s="173" t="s">
        <v>1</v>
      </c>
      <c r="F693" s="174" t="s">
        <v>546</v>
      </c>
      <c r="H693" s="175">
        <v>5</v>
      </c>
      <c r="I693" s="176"/>
      <c r="L693" s="172"/>
      <c r="M693" s="177"/>
      <c r="T693" s="178"/>
      <c r="AT693" s="173" t="s">
        <v>182</v>
      </c>
      <c r="AU693" s="173" t="s">
        <v>98</v>
      </c>
      <c r="AV693" s="13" t="s">
        <v>178</v>
      </c>
      <c r="AW693" s="13" t="s">
        <v>40</v>
      </c>
      <c r="AX693" s="13" t="s">
        <v>92</v>
      </c>
      <c r="AY693" s="173" t="s">
        <v>171</v>
      </c>
    </row>
    <row r="694" spans="2:65" s="1" customFormat="1" ht="24.15" customHeight="1">
      <c r="B694" s="33"/>
      <c r="C694" s="137" t="s">
        <v>1517</v>
      </c>
      <c r="D694" s="137" t="s">
        <v>173</v>
      </c>
      <c r="E694" s="138" t="s">
        <v>1826</v>
      </c>
      <c r="F694" s="139" t="s">
        <v>1827</v>
      </c>
      <c r="G694" s="140" t="s">
        <v>382</v>
      </c>
      <c r="H694" s="141">
        <v>4</v>
      </c>
      <c r="I694" s="142"/>
      <c r="J694" s="143">
        <f>ROUND(I694*H694,2)</f>
        <v>0</v>
      </c>
      <c r="K694" s="139" t="s">
        <v>177</v>
      </c>
      <c r="L694" s="33"/>
      <c r="M694" s="144" t="s">
        <v>1</v>
      </c>
      <c r="N694" s="145" t="s">
        <v>50</v>
      </c>
      <c r="P694" s="146">
        <f>O694*H694</f>
        <v>0</v>
      </c>
      <c r="Q694" s="146">
        <v>0.1056</v>
      </c>
      <c r="R694" s="146">
        <f>Q694*H694</f>
        <v>0.4224</v>
      </c>
      <c r="S694" s="146">
        <v>0</v>
      </c>
      <c r="T694" s="147">
        <f>S694*H694</f>
        <v>0</v>
      </c>
      <c r="AR694" s="148" t="s">
        <v>178</v>
      </c>
      <c r="AT694" s="148" t="s">
        <v>173</v>
      </c>
      <c r="AU694" s="148" t="s">
        <v>98</v>
      </c>
      <c r="AY694" s="17" t="s">
        <v>171</v>
      </c>
      <c r="BE694" s="149">
        <f>IF(N694="základní",J694,0)</f>
        <v>0</v>
      </c>
      <c r="BF694" s="149">
        <f>IF(N694="snížená",J694,0)</f>
        <v>0</v>
      </c>
      <c r="BG694" s="149">
        <f>IF(N694="zákl. přenesená",J694,0)</f>
        <v>0</v>
      </c>
      <c r="BH694" s="149">
        <f>IF(N694="sníž. přenesená",J694,0)</f>
        <v>0</v>
      </c>
      <c r="BI694" s="149">
        <f>IF(N694="nulová",J694,0)</f>
        <v>0</v>
      </c>
      <c r="BJ694" s="17" t="s">
        <v>92</v>
      </c>
      <c r="BK694" s="149">
        <f>ROUND(I694*H694,2)</f>
        <v>0</v>
      </c>
      <c r="BL694" s="17" t="s">
        <v>178</v>
      </c>
      <c r="BM694" s="148" t="s">
        <v>2603</v>
      </c>
    </row>
    <row r="695" spans="2:65" s="1" customFormat="1" ht="28.8">
      <c r="B695" s="33"/>
      <c r="D695" s="150" t="s">
        <v>180</v>
      </c>
      <c r="F695" s="151" t="s">
        <v>1829</v>
      </c>
      <c r="I695" s="152"/>
      <c r="L695" s="33"/>
      <c r="M695" s="153"/>
      <c r="T695" s="57"/>
      <c r="AT695" s="17" t="s">
        <v>180</v>
      </c>
      <c r="AU695" s="17" t="s">
        <v>98</v>
      </c>
    </row>
    <row r="696" spans="2:65" s="14" customFormat="1">
      <c r="B696" s="182"/>
      <c r="D696" s="150" t="s">
        <v>182</v>
      </c>
      <c r="E696" s="183" t="s">
        <v>1</v>
      </c>
      <c r="F696" s="184" t="s">
        <v>2528</v>
      </c>
      <c r="H696" s="183" t="s">
        <v>1</v>
      </c>
      <c r="I696" s="185"/>
      <c r="L696" s="182"/>
      <c r="M696" s="186"/>
      <c r="T696" s="187"/>
      <c r="AT696" s="183" t="s">
        <v>182</v>
      </c>
      <c r="AU696" s="183" t="s">
        <v>98</v>
      </c>
      <c r="AV696" s="14" t="s">
        <v>92</v>
      </c>
      <c r="AW696" s="14" t="s">
        <v>40</v>
      </c>
      <c r="AX696" s="14" t="s">
        <v>85</v>
      </c>
      <c r="AY696" s="183" t="s">
        <v>171</v>
      </c>
    </row>
    <row r="697" spans="2:65" s="12" customFormat="1">
      <c r="B697" s="154"/>
      <c r="D697" s="150" t="s">
        <v>182</v>
      </c>
      <c r="E697" s="155" t="s">
        <v>1</v>
      </c>
      <c r="F697" s="156" t="s">
        <v>1557</v>
      </c>
      <c r="H697" s="157">
        <v>4</v>
      </c>
      <c r="I697" s="158"/>
      <c r="L697" s="154"/>
      <c r="M697" s="159"/>
      <c r="T697" s="160"/>
      <c r="AT697" s="155" t="s">
        <v>182</v>
      </c>
      <c r="AU697" s="155" t="s">
        <v>98</v>
      </c>
      <c r="AV697" s="12" t="s">
        <v>98</v>
      </c>
      <c r="AW697" s="12" t="s">
        <v>40</v>
      </c>
      <c r="AX697" s="12" t="s">
        <v>85</v>
      </c>
      <c r="AY697" s="155" t="s">
        <v>171</v>
      </c>
    </row>
    <row r="698" spans="2:65" s="13" customFormat="1">
      <c r="B698" s="172"/>
      <c r="D698" s="150" t="s">
        <v>182</v>
      </c>
      <c r="E698" s="173" t="s">
        <v>1</v>
      </c>
      <c r="F698" s="174" t="s">
        <v>546</v>
      </c>
      <c r="H698" s="175">
        <v>4</v>
      </c>
      <c r="I698" s="176"/>
      <c r="L698" s="172"/>
      <c r="M698" s="177"/>
      <c r="T698" s="178"/>
      <c r="AT698" s="173" t="s">
        <v>182</v>
      </c>
      <c r="AU698" s="173" t="s">
        <v>98</v>
      </c>
      <c r="AV698" s="13" t="s">
        <v>178</v>
      </c>
      <c r="AW698" s="13" t="s">
        <v>40</v>
      </c>
      <c r="AX698" s="13" t="s">
        <v>92</v>
      </c>
      <c r="AY698" s="173" t="s">
        <v>171</v>
      </c>
    </row>
    <row r="699" spans="2:65" s="1" customFormat="1" ht="21.75" customHeight="1">
      <c r="B699" s="33"/>
      <c r="C699" s="162" t="s">
        <v>1521</v>
      </c>
      <c r="D699" s="162" t="s">
        <v>250</v>
      </c>
      <c r="E699" s="163" t="s">
        <v>2601</v>
      </c>
      <c r="F699" s="164" t="s">
        <v>1823</v>
      </c>
      <c r="G699" s="165" t="s">
        <v>382</v>
      </c>
      <c r="H699" s="166">
        <v>4</v>
      </c>
      <c r="I699" s="167"/>
      <c r="J699" s="168">
        <f>ROUND(I699*H699,2)</f>
        <v>0</v>
      </c>
      <c r="K699" s="164" t="s">
        <v>1</v>
      </c>
      <c r="L699" s="169"/>
      <c r="M699" s="170" t="s">
        <v>1</v>
      </c>
      <c r="N699" s="171" t="s">
        <v>50</v>
      </c>
      <c r="P699" s="146">
        <f>O699*H699</f>
        <v>0</v>
      </c>
      <c r="Q699" s="146">
        <v>2.2100000000000002E-3</v>
      </c>
      <c r="R699" s="146">
        <f>Q699*H699</f>
        <v>8.8400000000000006E-3</v>
      </c>
      <c r="S699" s="146">
        <v>0</v>
      </c>
      <c r="T699" s="147">
        <f>S699*H699</f>
        <v>0</v>
      </c>
      <c r="AR699" s="148" t="s">
        <v>219</v>
      </c>
      <c r="AT699" s="148" t="s">
        <v>250</v>
      </c>
      <c r="AU699" s="148" t="s">
        <v>98</v>
      </c>
      <c r="AY699" s="17" t="s">
        <v>171</v>
      </c>
      <c r="BE699" s="149">
        <f>IF(N699="základní",J699,0)</f>
        <v>0</v>
      </c>
      <c r="BF699" s="149">
        <f>IF(N699="snížená",J699,0)</f>
        <v>0</v>
      </c>
      <c r="BG699" s="149">
        <f>IF(N699="zákl. přenesená",J699,0)</f>
        <v>0</v>
      </c>
      <c r="BH699" s="149">
        <f>IF(N699="sníž. přenesená",J699,0)</f>
        <v>0</v>
      </c>
      <c r="BI699" s="149">
        <f>IF(N699="nulová",J699,0)</f>
        <v>0</v>
      </c>
      <c r="BJ699" s="17" t="s">
        <v>92</v>
      </c>
      <c r="BK699" s="149">
        <f>ROUND(I699*H699,2)</f>
        <v>0</v>
      </c>
      <c r="BL699" s="17" t="s">
        <v>178</v>
      </c>
      <c r="BM699" s="148" t="s">
        <v>2604</v>
      </c>
    </row>
    <row r="700" spans="2:65" s="1" customFormat="1">
      <c r="B700" s="33"/>
      <c r="D700" s="150" t="s">
        <v>180</v>
      </c>
      <c r="F700" s="151" t="s">
        <v>1823</v>
      </c>
      <c r="I700" s="152"/>
      <c r="L700" s="33"/>
      <c r="M700" s="153"/>
      <c r="T700" s="57"/>
      <c r="AT700" s="17" t="s">
        <v>180</v>
      </c>
      <c r="AU700" s="17" t="s">
        <v>98</v>
      </c>
    </row>
    <row r="701" spans="2:65" s="14" customFormat="1">
      <c r="B701" s="182"/>
      <c r="D701" s="150" t="s">
        <v>182</v>
      </c>
      <c r="E701" s="183" t="s">
        <v>1</v>
      </c>
      <c r="F701" s="184" t="s">
        <v>2528</v>
      </c>
      <c r="H701" s="183" t="s">
        <v>1</v>
      </c>
      <c r="I701" s="185"/>
      <c r="L701" s="182"/>
      <c r="M701" s="186"/>
      <c r="T701" s="187"/>
      <c r="AT701" s="183" t="s">
        <v>182</v>
      </c>
      <c r="AU701" s="183" t="s">
        <v>98</v>
      </c>
      <c r="AV701" s="14" t="s">
        <v>92</v>
      </c>
      <c r="AW701" s="14" t="s">
        <v>40</v>
      </c>
      <c r="AX701" s="14" t="s">
        <v>85</v>
      </c>
      <c r="AY701" s="183" t="s">
        <v>171</v>
      </c>
    </row>
    <row r="702" spans="2:65" s="12" customFormat="1">
      <c r="B702" s="154"/>
      <c r="D702" s="150" t="s">
        <v>182</v>
      </c>
      <c r="E702" s="155" t="s">
        <v>1</v>
      </c>
      <c r="F702" s="156" t="s">
        <v>1557</v>
      </c>
      <c r="H702" s="157">
        <v>4</v>
      </c>
      <c r="I702" s="158"/>
      <c r="L702" s="154"/>
      <c r="M702" s="159"/>
      <c r="T702" s="160"/>
      <c r="AT702" s="155" t="s">
        <v>182</v>
      </c>
      <c r="AU702" s="155" t="s">
        <v>98</v>
      </c>
      <c r="AV702" s="12" t="s">
        <v>98</v>
      </c>
      <c r="AW702" s="12" t="s">
        <v>40</v>
      </c>
      <c r="AX702" s="12" t="s">
        <v>85</v>
      </c>
      <c r="AY702" s="155" t="s">
        <v>171</v>
      </c>
    </row>
    <row r="703" spans="2:65" s="13" customFormat="1">
      <c r="B703" s="172"/>
      <c r="D703" s="150" t="s">
        <v>182</v>
      </c>
      <c r="E703" s="173" t="s">
        <v>1</v>
      </c>
      <c r="F703" s="174" t="s">
        <v>546</v>
      </c>
      <c r="H703" s="175">
        <v>4</v>
      </c>
      <c r="I703" s="176"/>
      <c r="L703" s="172"/>
      <c r="M703" s="177"/>
      <c r="T703" s="178"/>
      <c r="AT703" s="173" t="s">
        <v>182</v>
      </c>
      <c r="AU703" s="173" t="s">
        <v>98</v>
      </c>
      <c r="AV703" s="13" t="s">
        <v>178</v>
      </c>
      <c r="AW703" s="13" t="s">
        <v>40</v>
      </c>
      <c r="AX703" s="13" t="s">
        <v>92</v>
      </c>
      <c r="AY703" s="173" t="s">
        <v>171</v>
      </c>
    </row>
    <row r="704" spans="2:65" s="1" customFormat="1" ht="24.15" customHeight="1">
      <c r="B704" s="33"/>
      <c r="C704" s="137" t="s">
        <v>1525</v>
      </c>
      <c r="D704" s="137" t="s">
        <v>173</v>
      </c>
      <c r="E704" s="138" t="s">
        <v>1847</v>
      </c>
      <c r="F704" s="139" t="s">
        <v>1848</v>
      </c>
      <c r="G704" s="140" t="s">
        <v>382</v>
      </c>
      <c r="H704" s="141">
        <v>1</v>
      </c>
      <c r="I704" s="142"/>
      <c r="J704" s="143">
        <f>ROUND(I704*H704,2)</f>
        <v>0</v>
      </c>
      <c r="K704" s="139" t="s">
        <v>177</v>
      </c>
      <c r="L704" s="33"/>
      <c r="M704" s="144" t="s">
        <v>1</v>
      </c>
      <c r="N704" s="145" t="s">
        <v>50</v>
      </c>
      <c r="P704" s="146">
        <f>O704*H704</f>
        <v>0</v>
      </c>
      <c r="Q704" s="146">
        <v>0.10761999999999999</v>
      </c>
      <c r="R704" s="146">
        <f>Q704*H704</f>
        <v>0.10761999999999999</v>
      </c>
      <c r="S704" s="146">
        <v>0</v>
      </c>
      <c r="T704" s="147">
        <f>S704*H704</f>
        <v>0</v>
      </c>
      <c r="AR704" s="148" t="s">
        <v>178</v>
      </c>
      <c r="AT704" s="148" t="s">
        <v>173</v>
      </c>
      <c r="AU704" s="148" t="s">
        <v>98</v>
      </c>
      <c r="AY704" s="17" t="s">
        <v>171</v>
      </c>
      <c r="BE704" s="149">
        <f>IF(N704="základní",J704,0)</f>
        <v>0</v>
      </c>
      <c r="BF704" s="149">
        <f>IF(N704="snížená",J704,0)</f>
        <v>0</v>
      </c>
      <c r="BG704" s="149">
        <f>IF(N704="zákl. přenesená",J704,0)</f>
        <v>0</v>
      </c>
      <c r="BH704" s="149">
        <f>IF(N704="sníž. přenesená",J704,0)</f>
        <v>0</v>
      </c>
      <c r="BI704" s="149">
        <f>IF(N704="nulová",J704,0)</f>
        <v>0</v>
      </c>
      <c r="BJ704" s="17" t="s">
        <v>92</v>
      </c>
      <c r="BK704" s="149">
        <f>ROUND(I704*H704,2)</f>
        <v>0</v>
      </c>
      <c r="BL704" s="17" t="s">
        <v>178</v>
      </c>
      <c r="BM704" s="148" t="s">
        <v>2605</v>
      </c>
    </row>
    <row r="705" spans="2:65" s="1" customFormat="1" ht="28.8">
      <c r="B705" s="33"/>
      <c r="D705" s="150" t="s">
        <v>180</v>
      </c>
      <c r="F705" s="151" t="s">
        <v>1850</v>
      </c>
      <c r="I705" s="152"/>
      <c r="L705" s="33"/>
      <c r="M705" s="153"/>
      <c r="T705" s="57"/>
      <c r="AT705" s="17" t="s">
        <v>180</v>
      </c>
      <c r="AU705" s="17" t="s">
        <v>98</v>
      </c>
    </row>
    <row r="706" spans="2:65" s="14" customFormat="1">
      <c r="B706" s="182"/>
      <c r="D706" s="150" t="s">
        <v>182</v>
      </c>
      <c r="E706" s="183" t="s">
        <v>1</v>
      </c>
      <c r="F706" s="184" t="s">
        <v>2528</v>
      </c>
      <c r="H706" s="183" t="s">
        <v>1</v>
      </c>
      <c r="I706" s="185"/>
      <c r="L706" s="182"/>
      <c r="M706" s="186"/>
      <c r="T706" s="187"/>
      <c r="AT706" s="183" t="s">
        <v>182</v>
      </c>
      <c r="AU706" s="183" t="s">
        <v>98</v>
      </c>
      <c r="AV706" s="14" t="s">
        <v>92</v>
      </c>
      <c r="AW706" s="14" t="s">
        <v>40</v>
      </c>
      <c r="AX706" s="14" t="s">
        <v>85</v>
      </c>
      <c r="AY706" s="183" t="s">
        <v>171</v>
      </c>
    </row>
    <row r="707" spans="2:65" s="12" customFormat="1">
      <c r="B707" s="154"/>
      <c r="D707" s="150" t="s">
        <v>182</v>
      </c>
      <c r="E707" s="155" t="s">
        <v>1</v>
      </c>
      <c r="F707" s="156" t="s">
        <v>785</v>
      </c>
      <c r="H707" s="157">
        <v>1</v>
      </c>
      <c r="I707" s="158"/>
      <c r="L707" s="154"/>
      <c r="M707" s="159"/>
      <c r="T707" s="160"/>
      <c r="AT707" s="155" t="s">
        <v>182</v>
      </c>
      <c r="AU707" s="155" t="s">
        <v>98</v>
      </c>
      <c r="AV707" s="12" t="s">
        <v>98</v>
      </c>
      <c r="AW707" s="12" t="s">
        <v>40</v>
      </c>
      <c r="AX707" s="12" t="s">
        <v>85</v>
      </c>
      <c r="AY707" s="155" t="s">
        <v>171</v>
      </c>
    </row>
    <row r="708" spans="2:65" s="13" customFormat="1">
      <c r="B708" s="172"/>
      <c r="D708" s="150" t="s">
        <v>182</v>
      </c>
      <c r="E708" s="173" t="s">
        <v>1</v>
      </c>
      <c r="F708" s="174" t="s">
        <v>546</v>
      </c>
      <c r="H708" s="175">
        <v>1</v>
      </c>
      <c r="I708" s="176"/>
      <c r="L708" s="172"/>
      <c r="M708" s="177"/>
      <c r="T708" s="178"/>
      <c r="AT708" s="173" t="s">
        <v>182</v>
      </c>
      <c r="AU708" s="173" t="s">
        <v>98</v>
      </c>
      <c r="AV708" s="13" t="s">
        <v>178</v>
      </c>
      <c r="AW708" s="13" t="s">
        <v>40</v>
      </c>
      <c r="AX708" s="13" t="s">
        <v>92</v>
      </c>
      <c r="AY708" s="173" t="s">
        <v>171</v>
      </c>
    </row>
    <row r="709" spans="2:65" s="1" customFormat="1" ht="21.75" customHeight="1">
      <c r="B709" s="33"/>
      <c r="C709" s="162" t="s">
        <v>1531</v>
      </c>
      <c r="D709" s="162" t="s">
        <v>250</v>
      </c>
      <c r="E709" s="163" t="s">
        <v>2601</v>
      </c>
      <c r="F709" s="164" t="s">
        <v>1823</v>
      </c>
      <c r="G709" s="165" t="s">
        <v>382</v>
      </c>
      <c r="H709" s="166">
        <v>1</v>
      </c>
      <c r="I709" s="167"/>
      <c r="J709" s="168">
        <f>ROUND(I709*H709,2)</f>
        <v>0</v>
      </c>
      <c r="K709" s="164" t="s">
        <v>1</v>
      </c>
      <c r="L709" s="169"/>
      <c r="M709" s="170" t="s">
        <v>1</v>
      </c>
      <c r="N709" s="171" t="s">
        <v>50</v>
      </c>
      <c r="P709" s="146">
        <f>O709*H709</f>
        <v>0</v>
      </c>
      <c r="Q709" s="146">
        <v>2.2100000000000002E-3</v>
      </c>
      <c r="R709" s="146">
        <f>Q709*H709</f>
        <v>2.2100000000000002E-3</v>
      </c>
      <c r="S709" s="146">
        <v>0</v>
      </c>
      <c r="T709" s="147">
        <f>S709*H709</f>
        <v>0</v>
      </c>
      <c r="AR709" s="148" t="s">
        <v>219</v>
      </c>
      <c r="AT709" s="148" t="s">
        <v>250</v>
      </c>
      <c r="AU709" s="148" t="s">
        <v>98</v>
      </c>
      <c r="AY709" s="17" t="s">
        <v>171</v>
      </c>
      <c r="BE709" s="149">
        <f>IF(N709="základní",J709,0)</f>
        <v>0</v>
      </c>
      <c r="BF709" s="149">
        <f>IF(N709="snížená",J709,0)</f>
        <v>0</v>
      </c>
      <c r="BG709" s="149">
        <f>IF(N709="zákl. přenesená",J709,0)</f>
        <v>0</v>
      </c>
      <c r="BH709" s="149">
        <f>IF(N709="sníž. přenesená",J709,0)</f>
        <v>0</v>
      </c>
      <c r="BI709" s="149">
        <f>IF(N709="nulová",J709,0)</f>
        <v>0</v>
      </c>
      <c r="BJ709" s="17" t="s">
        <v>92</v>
      </c>
      <c r="BK709" s="149">
        <f>ROUND(I709*H709,2)</f>
        <v>0</v>
      </c>
      <c r="BL709" s="17" t="s">
        <v>178</v>
      </c>
      <c r="BM709" s="148" t="s">
        <v>2606</v>
      </c>
    </row>
    <row r="710" spans="2:65" s="1" customFormat="1">
      <c r="B710" s="33"/>
      <c r="D710" s="150" t="s">
        <v>180</v>
      </c>
      <c r="F710" s="151" t="s">
        <v>1823</v>
      </c>
      <c r="I710" s="152"/>
      <c r="L710" s="33"/>
      <c r="M710" s="153"/>
      <c r="T710" s="57"/>
      <c r="AT710" s="17" t="s">
        <v>180</v>
      </c>
      <c r="AU710" s="17" t="s">
        <v>98</v>
      </c>
    </row>
    <row r="711" spans="2:65" s="14" customFormat="1">
      <c r="B711" s="182"/>
      <c r="D711" s="150" t="s">
        <v>182</v>
      </c>
      <c r="E711" s="183" t="s">
        <v>1</v>
      </c>
      <c r="F711" s="184" t="s">
        <v>2528</v>
      </c>
      <c r="H711" s="183" t="s">
        <v>1</v>
      </c>
      <c r="I711" s="185"/>
      <c r="L711" s="182"/>
      <c r="M711" s="186"/>
      <c r="T711" s="187"/>
      <c r="AT711" s="183" t="s">
        <v>182</v>
      </c>
      <c r="AU711" s="183" t="s">
        <v>98</v>
      </c>
      <c r="AV711" s="14" t="s">
        <v>92</v>
      </c>
      <c r="AW711" s="14" t="s">
        <v>40</v>
      </c>
      <c r="AX711" s="14" t="s">
        <v>85</v>
      </c>
      <c r="AY711" s="183" t="s">
        <v>171</v>
      </c>
    </row>
    <row r="712" spans="2:65" s="12" customFormat="1">
      <c r="B712" s="154"/>
      <c r="D712" s="150" t="s">
        <v>182</v>
      </c>
      <c r="E712" s="155" t="s">
        <v>1</v>
      </c>
      <c r="F712" s="156" t="s">
        <v>785</v>
      </c>
      <c r="H712" s="157">
        <v>1</v>
      </c>
      <c r="I712" s="158"/>
      <c r="L712" s="154"/>
      <c r="M712" s="159"/>
      <c r="T712" s="160"/>
      <c r="AT712" s="155" t="s">
        <v>182</v>
      </c>
      <c r="AU712" s="155" t="s">
        <v>98</v>
      </c>
      <c r="AV712" s="12" t="s">
        <v>98</v>
      </c>
      <c r="AW712" s="12" t="s">
        <v>40</v>
      </c>
      <c r="AX712" s="12" t="s">
        <v>85</v>
      </c>
      <c r="AY712" s="155" t="s">
        <v>171</v>
      </c>
    </row>
    <row r="713" spans="2:65" s="13" customFormat="1">
      <c r="B713" s="172"/>
      <c r="D713" s="150" t="s">
        <v>182</v>
      </c>
      <c r="E713" s="173" t="s">
        <v>1</v>
      </c>
      <c r="F713" s="174" t="s">
        <v>546</v>
      </c>
      <c r="H713" s="175">
        <v>1</v>
      </c>
      <c r="I713" s="176"/>
      <c r="L713" s="172"/>
      <c r="M713" s="177"/>
      <c r="T713" s="178"/>
      <c r="AT713" s="173" t="s">
        <v>182</v>
      </c>
      <c r="AU713" s="173" t="s">
        <v>98</v>
      </c>
      <c r="AV713" s="13" t="s">
        <v>178</v>
      </c>
      <c r="AW713" s="13" t="s">
        <v>40</v>
      </c>
      <c r="AX713" s="13" t="s">
        <v>92</v>
      </c>
      <c r="AY713" s="173" t="s">
        <v>171</v>
      </c>
    </row>
    <row r="714" spans="2:65" s="1" customFormat="1" ht="24.15" customHeight="1">
      <c r="B714" s="33"/>
      <c r="C714" s="137" t="s">
        <v>1537</v>
      </c>
      <c r="D714" s="137" t="s">
        <v>173</v>
      </c>
      <c r="E714" s="138" t="s">
        <v>2607</v>
      </c>
      <c r="F714" s="139" t="s">
        <v>2608</v>
      </c>
      <c r="G714" s="140" t="s">
        <v>382</v>
      </c>
      <c r="H714" s="141">
        <v>1</v>
      </c>
      <c r="I714" s="142"/>
      <c r="J714" s="143">
        <f>ROUND(I714*H714,2)</f>
        <v>0</v>
      </c>
      <c r="K714" s="139" t="s">
        <v>177</v>
      </c>
      <c r="L714" s="33"/>
      <c r="M714" s="144" t="s">
        <v>1</v>
      </c>
      <c r="N714" s="145" t="s">
        <v>50</v>
      </c>
      <c r="P714" s="146">
        <f>O714*H714</f>
        <v>0</v>
      </c>
      <c r="Q714" s="146">
        <v>1.2120000000000001E-2</v>
      </c>
      <c r="R714" s="146">
        <f>Q714*H714</f>
        <v>1.2120000000000001E-2</v>
      </c>
      <c r="S714" s="146">
        <v>0</v>
      </c>
      <c r="T714" s="147">
        <f>S714*H714</f>
        <v>0</v>
      </c>
      <c r="AR714" s="148" t="s">
        <v>178</v>
      </c>
      <c r="AT714" s="148" t="s">
        <v>173</v>
      </c>
      <c r="AU714" s="148" t="s">
        <v>98</v>
      </c>
      <c r="AY714" s="17" t="s">
        <v>171</v>
      </c>
      <c r="BE714" s="149">
        <f>IF(N714="základní",J714,0)</f>
        <v>0</v>
      </c>
      <c r="BF714" s="149">
        <f>IF(N714="snížená",J714,0)</f>
        <v>0</v>
      </c>
      <c r="BG714" s="149">
        <f>IF(N714="zákl. přenesená",J714,0)</f>
        <v>0</v>
      </c>
      <c r="BH714" s="149">
        <f>IF(N714="sníž. přenesená",J714,0)</f>
        <v>0</v>
      </c>
      <c r="BI714" s="149">
        <f>IF(N714="nulová",J714,0)</f>
        <v>0</v>
      </c>
      <c r="BJ714" s="17" t="s">
        <v>92</v>
      </c>
      <c r="BK714" s="149">
        <f>ROUND(I714*H714,2)</f>
        <v>0</v>
      </c>
      <c r="BL714" s="17" t="s">
        <v>178</v>
      </c>
      <c r="BM714" s="148" t="s">
        <v>2609</v>
      </c>
    </row>
    <row r="715" spans="2:65" s="1" customFormat="1" ht="19.2">
      <c r="B715" s="33"/>
      <c r="D715" s="150" t="s">
        <v>180</v>
      </c>
      <c r="F715" s="151" t="s">
        <v>2610</v>
      </c>
      <c r="I715" s="152"/>
      <c r="L715" s="33"/>
      <c r="M715" s="153"/>
      <c r="T715" s="57"/>
      <c r="AT715" s="17" t="s">
        <v>180</v>
      </c>
      <c r="AU715" s="17" t="s">
        <v>98</v>
      </c>
    </row>
    <row r="716" spans="2:65" s="14" customFormat="1">
      <c r="B716" s="182"/>
      <c r="D716" s="150" t="s">
        <v>182</v>
      </c>
      <c r="E716" s="183" t="s">
        <v>1</v>
      </c>
      <c r="F716" s="184" t="s">
        <v>2528</v>
      </c>
      <c r="H716" s="183" t="s">
        <v>1</v>
      </c>
      <c r="I716" s="185"/>
      <c r="L716" s="182"/>
      <c r="M716" s="186"/>
      <c r="T716" s="187"/>
      <c r="AT716" s="183" t="s">
        <v>182</v>
      </c>
      <c r="AU716" s="183" t="s">
        <v>98</v>
      </c>
      <c r="AV716" s="14" t="s">
        <v>92</v>
      </c>
      <c r="AW716" s="14" t="s">
        <v>40</v>
      </c>
      <c r="AX716" s="14" t="s">
        <v>85</v>
      </c>
      <c r="AY716" s="183" t="s">
        <v>171</v>
      </c>
    </row>
    <row r="717" spans="2:65" s="12" customFormat="1">
      <c r="B717" s="154"/>
      <c r="D717" s="150" t="s">
        <v>182</v>
      </c>
      <c r="E717" s="155" t="s">
        <v>1</v>
      </c>
      <c r="F717" s="156" t="s">
        <v>785</v>
      </c>
      <c r="H717" s="157">
        <v>1</v>
      </c>
      <c r="I717" s="158"/>
      <c r="L717" s="154"/>
      <c r="M717" s="159"/>
      <c r="T717" s="160"/>
      <c r="AT717" s="155" t="s">
        <v>182</v>
      </c>
      <c r="AU717" s="155" t="s">
        <v>98</v>
      </c>
      <c r="AV717" s="12" t="s">
        <v>98</v>
      </c>
      <c r="AW717" s="12" t="s">
        <v>40</v>
      </c>
      <c r="AX717" s="12" t="s">
        <v>85</v>
      </c>
      <c r="AY717" s="155" t="s">
        <v>171</v>
      </c>
    </row>
    <row r="718" spans="2:65" s="13" customFormat="1">
      <c r="B718" s="172"/>
      <c r="D718" s="150" t="s">
        <v>182</v>
      </c>
      <c r="E718" s="173" t="s">
        <v>1</v>
      </c>
      <c r="F718" s="174" t="s">
        <v>546</v>
      </c>
      <c r="H718" s="175">
        <v>1</v>
      </c>
      <c r="I718" s="176"/>
      <c r="L718" s="172"/>
      <c r="M718" s="177"/>
      <c r="T718" s="178"/>
      <c r="AT718" s="173" t="s">
        <v>182</v>
      </c>
      <c r="AU718" s="173" t="s">
        <v>98</v>
      </c>
      <c r="AV718" s="13" t="s">
        <v>178</v>
      </c>
      <c r="AW718" s="13" t="s">
        <v>40</v>
      </c>
      <c r="AX718" s="13" t="s">
        <v>92</v>
      </c>
      <c r="AY718" s="173" t="s">
        <v>171</v>
      </c>
    </row>
    <row r="719" spans="2:65" s="1" customFormat="1" ht="24.15" customHeight="1">
      <c r="B719" s="33"/>
      <c r="C719" s="137" t="s">
        <v>1543</v>
      </c>
      <c r="D719" s="137" t="s">
        <v>173</v>
      </c>
      <c r="E719" s="138" t="s">
        <v>1854</v>
      </c>
      <c r="F719" s="139" t="s">
        <v>1855</v>
      </c>
      <c r="G719" s="140" t="s">
        <v>382</v>
      </c>
      <c r="H719" s="141">
        <v>4</v>
      </c>
      <c r="I719" s="142"/>
      <c r="J719" s="143">
        <f>ROUND(I719*H719,2)</f>
        <v>0</v>
      </c>
      <c r="K719" s="139" t="s">
        <v>177</v>
      </c>
      <c r="L719" s="33"/>
      <c r="M719" s="144" t="s">
        <v>1</v>
      </c>
      <c r="N719" s="145" t="s">
        <v>50</v>
      </c>
      <c r="P719" s="146">
        <f>O719*H719</f>
        <v>0</v>
      </c>
      <c r="Q719" s="146">
        <v>2.4240000000000001E-2</v>
      </c>
      <c r="R719" s="146">
        <f>Q719*H719</f>
        <v>9.6960000000000005E-2</v>
      </c>
      <c r="S719" s="146">
        <v>0</v>
      </c>
      <c r="T719" s="147">
        <f>S719*H719</f>
        <v>0</v>
      </c>
      <c r="AR719" s="148" t="s">
        <v>178</v>
      </c>
      <c r="AT719" s="148" t="s">
        <v>173</v>
      </c>
      <c r="AU719" s="148" t="s">
        <v>98</v>
      </c>
      <c r="AY719" s="17" t="s">
        <v>171</v>
      </c>
      <c r="BE719" s="149">
        <f>IF(N719="základní",J719,0)</f>
        <v>0</v>
      </c>
      <c r="BF719" s="149">
        <f>IF(N719="snížená",J719,0)</f>
        <v>0</v>
      </c>
      <c r="BG719" s="149">
        <f>IF(N719="zákl. přenesená",J719,0)</f>
        <v>0</v>
      </c>
      <c r="BH719" s="149">
        <f>IF(N719="sníž. přenesená",J719,0)</f>
        <v>0</v>
      </c>
      <c r="BI719" s="149">
        <f>IF(N719="nulová",J719,0)</f>
        <v>0</v>
      </c>
      <c r="BJ719" s="17" t="s">
        <v>92</v>
      </c>
      <c r="BK719" s="149">
        <f>ROUND(I719*H719,2)</f>
        <v>0</v>
      </c>
      <c r="BL719" s="17" t="s">
        <v>178</v>
      </c>
      <c r="BM719" s="148" t="s">
        <v>2611</v>
      </c>
    </row>
    <row r="720" spans="2:65" s="1" customFormat="1" ht="19.2">
      <c r="B720" s="33"/>
      <c r="D720" s="150" t="s">
        <v>180</v>
      </c>
      <c r="F720" s="151" t="s">
        <v>1857</v>
      </c>
      <c r="I720" s="152"/>
      <c r="L720" s="33"/>
      <c r="M720" s="153"/>
      <c r="T720" s="57"/>
      <c r="AT720" s="17" t="s">
        <v>180</v>
      </c>
      <c r="AU720" s="17" t="s">
        <v>98</v>
      </c>
    </row>
    <row r="721" spans="2:65" s="14" customFormat="1">
      <c r="B721" s="182"/>
      <c r="D721" s="150" t="s">
        <v>182</v>
      </c>
      <c r="E721" s="183" t="s">
        <v>1</v>
      </c>
      <c r="F721" s="184" t="s">
        <v>2528</v>
      </c>
      <c r="H721" s="183" t="s">
        <v>1</v>
      </c>
      <c r="I721" s="185"/>
      <c r="L721" s="182"/>
      <c r="M721" s="186"/>
      <c r="T721" s="187"/>
      <c r="AT721" s="183" t="s">
        <v>182</v>
      </c>
      <c r="AU721" s="183" t="s">
        <v>98</v>
      </c>
      <c r="AV721" s="14" t="s">
        <v>92</v>
      </c>
      <c r="AW721" s="14" t="s">
        <v>40</v>
      </c>
      <c r="AX721" s="14" t="s">
        <v>85</v>
      </c>
      <c r="AY721" s="183" t="s">
        <v>171</v>
      </c>
    </row>
    <row r="722" spans="2:65" s="12" customFormat="1">
      <c r="B722" s="154"/>
      <c r="D722" s="150" t="s">
        <v>182</v>
      </c>
      <c r="E722" s="155" t="s">
        <v>1</v>
      </c>
      <c r="F722" s="156" t="s">
        <v>1557</v>
      </c>
      <c r="H722" s="157">
        <v>4</v>
      </c>
      <c r="I722" s="158"/>
      <c r="L722" s="154"/>
      <c r="M722" s="159"/>
      <c r="T722" s="160"/>
      <c r="AT722" s="155" t="s">
        <v>182</v>
      </c>
      <c r="AU722" s="155" t="s">
        <v>98</v>
      </c>
      <c r="AV722" s="12" t="s">
        <v>98</v>
      </c>
      <c r="AW722" s="12" t="s">
        <v>40</v>
      </c>
      <c r="AX722" s="12" t="s">
        <v>85</v>
      </c>
      <c r="AY722" s="155" t="s">
        <v>171</v>
      </c>
    </row>
    <row r="723" spans="2:65" s="13" customFormat="1">
      <c r="B723" s="172"/>
      <c r="D723" s="150" t="s">
        <v>182</v>
      </c>
      <c r="E723" s="173" t="s">
        <v>1</v>
      </c>
      <c r="F723" s="174" t="s">
        <v>546</v>
      </c>
      <c r="H723" s="175">
        <v>4</v>
      </c>
      <c r="I723" s="176"/>
      <c r="L723" s="172"/>
      <c r="M723" s="177"/>
      <c r="T723" s="178"/>
      <c r="AT723" s="173" t="s">
        <v>182</v>
      </c>
      <c r="AU723" s="173" t="s">
        <v>98</v>
      </c>
      <c r="AV723" s="13" t="s">
        <v>178</v>
      </c>
      <c r="AW723" s="13" t="s">
        <v>40</v>
      </c>
      <c r="AX723" s="13" t="s">
        <v>92</v>
      </c>
      <c r="AY723" s="173" t="s">
        <v>171</v>
      </c>
    </row>
    <row r="724" spans="2:65" s="1" customFormat="1" ht="24.15" customHeight="1">
      <c r="B724" s="33"/>
      <c r="C724" s="137" t="s">
        <v>1547</v>
      </c>
      <c r="D724" s="137" t="s">
        <v>173</v>
      </c>
      <c r="E724" s="138" t="s">
        <v>1864</v>
      </c>
      <c r="F724" s="139" t="s">
        <v>1865</v>
      </c>
      <c r="G724" s="140" t="s">
        <v>382</v>
      </c>
      <c r="H724" s="141">
        <v>5</v>
      </c>
      <c r="I724" s="142"/>
      <c r="J724" s="143">
        <f>ROUND(I724*H724,2)</f>
        <v>0</v>
      </c>
      <c r="K724" s="139" t="s">
        <v>177</v>
      </c>
      <c r="L724" s="33"/>
      <c r="M724" s="144" t="s">
        <v>1</v>
      </c>
      <c r="N724" s="145" t="s">
        <v>50</v>
      </c>
      <c r="P724" s="146">
        <f>O724*H724</f>
        <v>0</v>
      </c>
      <c r="Q724" s="146">
        <v>0</v>
      </c>
      <c r="R724" s="146">
        <f>Q724*H724</f>
        <v>0</v>
      </c>
      <c r="S724" s="146">
        <v>0</v>
      </c>
      <c r="T724" s="147">
        <f>S724*H724</f>
        <v>0</v>
      </c>
      <c r="AR724" s="148" t="s">
        <v>178</v>
      </c>
      <c r="AT724" s="148" t="s">
        <v>173</v>
      </c>
      <c r="AU724" s="148" t="s">
        <v>98</v>
      </c>
      <c r="AY724" s="17" t="s">
        <v>171</v>
      </c>
      <c r="BE724" s="149">
        <f>IF(N724="základní",J724,0)</f>
        <v>0</v>
      </c>
      <c r="BF724" s="149">
        <f>IF(N724="snížená",J724,0)</f>
        <v>0</v>
      </c>
      <c r="BG724" s="149">
        <f>IF(N724="zákl. přenesená",J724,0)</f>
        <v>0</v>
      </c>
      <c r="BH724" s="149">
        <f>IF(N724="sníž. přenesená",J724,0)</f>
        <v>0</v>
      </c>
      <c r="BI724" s="149">
        <f>IF(N724="nulová",J724,0)</f>
        <v>0</v>
      </c>
      <c r="BJ724" s="17" t="s">
        <v>92</v>
      </c>
      <c r="BK724" s="149">
        <f>ROUND(I724*H724,2)</f>
        <v>0</v>
      </c>
      <c r="BL724" s="17" t="s">
        <v>178</v>
      </c>
      <c r="BM724" s="148" t="s">
        <v>2612</v>
      </c>
    </row>
    <row r="725" spans="2:65" s="1" customFormat="1" ht="28.8">
      <c r="B725" s="33"/>
      <c r="D725" s="150" t="s">
        <v>180</v>
      </c>
      <c r="F725" s="151" t="s">
        <v>1867</v>
      </c>
      <c r="I725" s="152"/>
      <c r="L725" s="33"/>
      <c r="M725" s="153"/>
      <c r="T725" s="57"/>
      <c r="AT725" s="17" t="s">
        <v>180</v>
      </c>
      <c r="AU725" s="17" t="s">
        <v>98</v>
      </c>
    </row>
    <row r="726" spans="2:65" s="14" customFormat="1">
      <c r="B726" s="182"/>
      <c r="D726" s="150" t="s">
        <v>182</v>
      </c>
      <c r="E726" s="183" t="s">
        <v>1</v>
      </c>
      <c r="F726" s="184" t="s">
        <v>2528</v>
      </c>
      <c r="H726" s="183" t="s">
        <v>1</v>
      </c>
      <c r="I726" s="185"/>
      <c r="L726" s="182"/>
      <c r="M726" s="186"/>
      <c r="T726" s="187"/>
      <c r="AT726" s="183" t="s">
        <v>182</v>
      </c>
      <c r="AU726" s="183" t="s">
        <v>98</v>
      </c>
      <c r="AV726" s="14" t="s">
        <v>92</v>
      </c>
      <c r="AW726" s="14" t="s">
        <v>40</v>
      </c>
      <c r="AX726" s="14" t="s">
        <v>85</v>
      </c>
      <c r="AY726" s="183" t="s">
        <v>171</v>
      </c>
    </row>
    <row r="727" spans="2:65" s="12" customFormat="1">
      <c r="B727" s="154"/>
      <c r="D727" s="150" t="s">
        <v>182</v>
      </c>
      <c r="E727" s="155" t="s">
        <v>1</v>
      </c>
      <c r="F727" s="156" t="s">
        <v>2613</v>
      </c>
      <c r="H727" s="157">
        <v>5</v>
      </c>
      <c r="I727" s="158"/>
      <c r="L727" s="154"/>
      <c r="M727" s="159"/>
      <c r="T727" s="160"/>
      <c r="AT727" s="155" t="s">
        <v>182</v>
      </c>
      <c r="AU727" s="155" t="s">
        <v>98</v>
      </c>
      <c r="AV727" s="12" t="s">
        <v>98</v>
      </c>
      <c r="AW727" s="12" t="s">
        <v>40</v>
      </c>
      <c r="AX727" s="12" t="s">
        <v>85</v>
      </c>
      <c r="AY727" s="155" t="s">
        <v>171</v>
      </c>
    </row>
    <row r="728" spans="2:65" s="13" customFormat="1">
      <c r="B728" s="172"/>
      <c r="D728" s="150" t="s">
        <v>182</v>
      </c>
      <c r="E728" s="173" t="s">
        <v>1</v>
      </c>
      <c r="F728" s="174" t="s">
        <v>546</v>
      </c>
      <c r="H728" s="175">
        <v>5</v>
      </c>
      <c r="I728" s="176"/>
      <c r="L728" s="172"/>
      <c r="M728" s="177"/>
      <c r="T728" s="178"/>
      <c r="AT728" s="173" t="s">
        <v>182</v>
      </c>
      <c r="AU728" s="173" t="s">
        <v>98</v>
      </c>
      <c r="AV728" s="13" t="s">
        <v>178</v>
      </c>
      <c r="AW728" s="13" t="s">
        <v>40</v>
      </c>
      <c r="AX728" s="13" t="s">
        <v>92</v>
      </c>
      <c r="AY728" s="173" t="s">
        <v>171</v>
      </c>
    </row>
    <row r="729" spans="2:65" s="1" customFormat="1" ht="24.15" customHeight="1">
      <c r="B729" s="33"/>
      <c r="C729" s="137" t="s">
        <v>1552</v>
      </c>
      <c r="D729" s="137" t="s">
        <v>173</v>
      </c>
      <c r="E729" s="138" t="s">
        <v>1899</v>
      </c>
      <c r="F729" s="139" t="s">
        <v>1900</v>
      </c>
      <c r="G729" s="140" t="s">
        <v>382</v>
      </c>
      <c r="H729" s="141">
        <v>3</v>
      </c>
      <c r="I729" s="142"/>
      <c r="J729" s="143">
        <f>ROUND(I729*H729,2)</f>
        <v>0</v>
      </c>
      <c r="K729" s="139" t="s">
        <v>177</v>
      </c>
      <c r="L729" s="33"/>
      <c r="M729" s="144" t="s">
        <v>1</v>
      </c>
      <c r="N729" s="145" t="s">
        <v>50</v>
      </c>
      <c r="P729" s="146">
        <f>O729*H729</f>
        <v>0</v>
      </c>
      <c r="Q729" s="146">
        <v>0.21734000000000001</v>
      </c>
      <c r="R729" s="146">
        <f>Q729*H729</f>
        <v>0.65202000000000004</v>
      </c>
      <c r="S729" s="146">
        <v>0</v>
      </c>
      <c r="T729" s="147">
        <f>S729*H729</f>
        <v>0</v>
      </c>
      <c r="AR729" s="148" t="s">
        <v>178</v>
      </c>
      <c r="AT729" s="148" t="s">
        <v>173</v>
      </c>
      <c r="AU729" s="148" t="s">
        <v>98</v>
      </c>
      <c r="AY729" s="17" t="s">
        <v>171</v>
      </c>
      <c r="BE729" s="149">
        <f>IF(N729="základní",J729,0)</f>
        <v>0</v>
      </c>
      <c r="BF729" s="149">
        <f>IF(N729="snížená",J729,0)</f>
        <v>0</v>
      </c>
      <c r="BG729" s="149">
        <f>IF(N729="zákl. přenesená",J729,0)</f>
        <v>0</v>
      </c>
      <c r="BH729" s="149">
        <f>IF(N729="sníž. přenesená",J729,0)</f>
        <v>0</v>
      </c>
      <c r="BI729" s="149">
        <f>IF(N729="nulová",J729,0)</f>
        <v>0</v>
      </c>
      <c r="BJ729" s="17" t="s">
        <v>92</v>
      </c>
      <c r="BK729" s="149">
        <f>ROUND(I729*H729,2)</f>
        <v>0</v>
      </c>
      <c r="BL729" s="17" t="s">
        <v>178</v>
      </c>
      <c r="BM729" s="148" t="s">
        <v>2614</v>
      </c>
    </row>
    <row r="730" spans="2:65" s="1" customFormat="1" ht="19.2">
      <c r="B730" s="33"/>
      <c r="D730" s="150" t="s">
        <v>180</v>
      </c>
      <c r="F730" s="151" t="s">
        <v>1902</v>
      </c>
      <c r="I730" s="152"/>
      <c r="L730" s="33"/>
      <c r="M730" s="153"/>
      <c r="T730" s="57"/>
      <c r="AT730" s="17" t="s">
        <v>180</v>
      </c>
      <c r="AU730" s="17" t="s">
        <v>98</v>
      </c>
    </row>
    <row r="731" spans="2:65" s="14" customFormat="1">
      <c r="B731" s="182"/>
      <c r="D731" s="150" t="s">
        <v>182</v>
      </c>
      <c r="E731" s="183" t="s">
        <v>1</v>
      </c>
      <c r="F731" s="184" t="s">
        <v>2615</v>
      </c>
      <c r="H731" s="183" t="s">
        <v>1</v>
      </c>
      <c r="I731" s="185"/>
      <c r="L731" s="182"/>
      <c r="M731" s="186"/>
      <c r="T731" s="187"/>
      <c r="AT731" s="183" t="s">
        <v>182</v>
      </c>
      <c r="AU731" s="183" t="s">
        <v>98</v>
      </c>
      <c r="AV731" s="14" t="s">
        <v>92</v>
      </c>
      <c r="AW731" s="14" t="s">
        <v>40</v>
      </c>
      <c r="AX731" s="14" t="s">
        <v>85</v>
      </c>
      <c r="AY731" s="183" t="s">
        <v>171</v>
      </c>
    </row>
    <row r="732" spans="2:65" s="12" customFormat="1">
      <c r="B732" s="154"/>
      <c r="D732" s="150" t="s">
        <v>182</v>
      </c>
      <c r="E732" s="155" t="s">
        <v>1</v>
      </c>
      <c r="F732" s="156" t="s">
        <v>1551</v>
      </c>
      <c r="H732" s="157">
        <v>3</v>
      </c>
      <c r="I732" s="158"/>
      <c r="L732" s="154"/>
      <c r="M732" s="159"/>
      <c r="T732" s="160"/>
      <c r="AT732" s="155" t="s">
        <v>182</v>
      </c>
      <c r="AU732" s="155" t="s">
        <v>98</v>
      </c>
      <c r="AV732" s="12" t="s">
        <v>98</v>
      </c>
      <c r="AW732" s="12" t="s">
        <v>40</v>
      </c>
      <c r="AX732" s="12" t="s">
        <v>85</v>
      </c>
      <c r="AY732" s="155" t="s">
        <v>171</v>
      </c>
    </row>
    <row r="733" spans="2:65" s="13" customFormat="1">
      <c r="B733" s="172"/>
      <c r="D733" s="150" t="s">
        <v>182</v>
      </c>
      <c r="E733" s="173" t="s">
        <v>1</v>
      </c>
      <c r="F733" s="174" t="s">
        <v>546</v>
      </c>
      <c r="H733" s="175">
        <v>3</v>
      </c>
      <c r="I733" s="176"/>
      <c r="L733" s="172"/>
      <c r="M733" s="177"/>
      <c r="T733" s="178"/>
      <c r="AT733" s="173" t="s">
        <v>182</v>
      </c>
      <c r="AU733" s="173" t="s">
        <v>98</v>
      </c>
      <c r="AV733" s="13" t="s">
        <v>178</v>
      </c>
      <c r="AW733" s="13" t="s">
        <v>40</v>
      </c>
      <c r="AX733" s="13" t="s">
        <v>92</v>
      </c>
      <c r="AY733" s="173" t="s">
        <v>171</v>
      </c>
    </row>
    <row r="734" spans="2:65" s="1" customFormat="1" ht="21.75" customHeight="1">
      <c r="B734" s="33"/>
      <c r="C734" s="162" t="s">
        <v>1558</v>
      </c>
      <c r="D734" s="162" t="s">
        <v>250</v>
      </c>
      <c r="E734" s="163" t="s">
        <v>1905</v>
      </c>
      <c r="F734" s="164" t="s">
        <v>1906</v>
      </c>
      <c r="G734" s="165" t="s">
        <v>382</v>
      </c>
      <c r="H734" s="166">
        <v>3</v>
      </c>
      <c r="I734" s="167"/>
      <c r="J734" s="168">
        <f>ROUND(I734*H734,2)</f>
        <v>0</v>
      </c>
      <c r="K734" s="164" t="s">
        <v>177</v>
      </c>
      <c r="L734" s="169"/>
      <c r="M734" s="170" t="s">
        <v>1</v>
      </c>
      <c r="N734" s="171" t="s">
        <v>50</v>
      </c>
      <c r="P734" s="146">
        <f>O734*H734</f>
        <v>0</v>
      </c>
      <c r="Q734" s="146">
        <v>0.19600000000000001</v>
      </c>
      <c r="R734" s="146">
        <f>Q734*H734</f>
        <v>0.58800000000000008</v>
      </c>
      <c r="S734" s="146">
        <v>0</v>
      </c>
      <c r="T734" s="147">
        <f>S734*H734</f>
        <v>0</v>
      </c>
      <c r="AR734" s="148" t="s">
        <v>219</v>
      </c>
      <c r="AT734" s="148" t="s">
        <v>250</v>
      </c>
      <c r="AU734" s="148" t="s">
        <v>98</v>
      </c>
      <c r="AY734" s="17" t="s">
        <v>171</v>
      </c>
      <c r="BE734" s="149">
        <f>IF(N734="základní",J734,0)</f>
        <v>0</v>
      </c>
      <c r="BF734" s="149">
        <f>IF(N734="snížená",J734,0)</f>
        <v>0</v>
      </c>
      <c r="BG734" s="149">
        <f>IF(N734="zákl. přenesená",J734,0)</f>
        <v>0</v>
      </c>
      <c r="BH734" s="149">
        <f>IF(N734="sníž. přenesená",J734,0)</f>
        <v>0</v>
      </c>
      <c r="BI734" s="149">
        <f>IF(N734="nulová",J734,0)</f>
        <v>0</v>
      </c>
      <c r="BJ734" s="17" t="s">
        <v>92</v>
      </c>
      <c r="BK734" s="149">
        <f>ROUND(I734*H734,2)</f>
        <v>0</v>
      </c>
      <c r="BL734" s="17" t="s">
        <v>178</v>
      </c>
      <c r="BM734" s="148" t="s">
        <v>2616</v>
      </c>
    </row>
    <row r="735" spans="2:65" s="1" customFormat="1">
      <c r="B735" s="33"/>
      <c r="D735" s="150" t="s">
        <v>180</v>
      </c>
      <c r="F735" s="151" t="s">
        <v>1906</v>
      </c>
      <c r="I735" s="152"/>
      <c r="L735" s="33"/>
      <c r="M735" s="153"/>
      <c r="T735" s="57"/>
      <c r="AT735" s="17" t="s">
        <v>180</v>
      </c>
      <c r="AU735" s="17" t="s">
        <v>98</v>
      </c>
    </row>
    <row r="736" spans="2:65" s="1" customFormat="1" ht="57.6">
      <c r="B736" s="33"/>
      <c r="D736" s="150" t="s">
        <v>188</v>
      </c>
      <c r="F736" s="161" t="s">
        <v>1908</v>
      </c>
      <c r="I736" s="152"/>
      <c r="L736" s="33"/>
      <c r="M736" s="153"/>
      <c r="T736" s="57"/>
      <c r="AT736" s="17" t="s">
        <v>188</v>
      </c>
      <c r="AU736" s="17" t="s">
        <v>98</v>
      </c>
    </row>
    <row r="737" spans="2:65" s="14" customFormat="1">
      <c r="B737" s="182"/>
      <c r="D737" s="150" t="s">
        <v>182</v>
      </c>
      <c r="E737" s="183" t="s">
        <v>1</v>
      </c>
      <c r="F737" s="184" t="s">
        <v>2615</v>
      </c>
      <c r="H737" s="183" t="s">
        <v>1</v>
      </c>
      <c r="I737" s="185"/>
      <c r="L737" s="182"/>
      <c r="M737" s="186"/>
      <c r="T737" s="187"/>
      <c r="AT737" s="183" t="s">
        <v>182</v>
      </c>
      <c r="AU737" s="183" t="s">
        <v>98</v>
      </c>
      <c r="AV737" s="14" t="s">
        <v>92</v>
      </c>
      <c r="AW737" s="14" t="s">
        <v>40</v>
      </c>
      <c r="AX737" s="14" t="s">
        <v>85</v>
      </c>
      <c r="AY737" s="183" t="s">
        <v>171</v>
      </c>
    </row>
    <row r="738" spans="2:65" s="12" customFormat="1">
      <c r="B738" s="154"/>
      <c r="D738" s="150" t="s">
        <v>182</v>
      </c>
      <c r="E738" s="155" t="s">
        <v>1</v>
      </c>
      <c r="F738" s="156" t="s">
        <v>1551</v>
      </c>
      <c r="H738" s="157">
        <v>3</v>
      </c>
      <c r="I738" s="158"/>
      <c r="L738" s="154"/>
      <c r="M738" s="159"/>
      <c r="T738" s="160"/>
      <c r="AT738" s="155" t="s">
        <v>182</v>
      </c>
      <c r="AU738" s="155" t="s">
        <v>98</v>
      </c>
      <c r="AV738" s="12" t="s">
        <v>98</v>
      </c>
      <c r="AW738" s="12" t="s">
        <v>40</v>
      </c>
      <c r="AX738" s="12" t="s">
        <v>85</v>
      </c>
      <c r="AY738" s="155" t="s">
        <v>171</v>
      </c>
    </row>
    <row r="739" spans="2:65" s="13" customFormat="1">
      <c r="B739" s="172"/>
      <c r="D739" s="150" t="s">
        <v>182</v>
      </c>
      <c r="E739" s="173" t="s">
        <v>1</v>
      </c>
      <c r="F739" s="174" t="s">
        <v>546</v>
      </c>
      <c r="H739" s="175">
        <v>3</v>
      </c>
      <c r="I739" s="176"/>
      <c r="L739" s="172"/>
      <c r="M739" s="177"/>
      <c r="T739" s="178"/>
      <c r="AT739" s="173" t="s">
        <v>182</v>
      </c>
      <c r="AU739" s="173" t="s">
        <v>98</v>
      </c>
      <c r="AV739" s="13" t="s">
        <v>178</v>
      </c>
      <c r="AW739" s="13" t="s">
        <v>40</v>
      </c>
      <c r="AX739" s="13" t="s">
        <v>92</v>
      </c>
      <c r="AY739" s="173" t="s">
        <v>171</v>
      </c>
    </row>
    <row r="740" spans="2:65" s="1" customFormat="1" ht="24.15" customHeight="1">
      <c r="B740" s="33"/>
      <c r="C740" s="137" t="s">
        <v>1562</v>
      </c>
      <c r="D740" s="137" t="s">
        <v>173</v>
      </c>
      <c r="E740" s="138" t="s">
        <v>1927</v>
      </c>
      <c r="F740" s="139" t="s">
        <v>1928</v>
      </c>
      <c r="G740" s="140" t="s">
        <v>197</v>
      </c>
      <c r="H740" s="141">
        <v>221</v>
      </c>
      <c r="I740" s="142"/>
      <c r="J740" s="143">
        <f>ROUND(I740*H740,2)</f>
        <v>0</v>
      </c>
      <c r="K740" s="139" t="s">
        <v>177</v>
      </c>
      <c r="L740" s="33"/>
      <c r="M740" s="144" t="s">
        <v>1</v>
      </c>
      <c r="N740" s="145" t="s">
        <v>50</v>
      </c>
      <c r="P740" s="146">
        <f>O740*H740</f>
        <v>0</v>
      </c>
      <c r="Q740" s="146">
        <v>9.0000000000000006E-5</v>
      </c>
      <c r="R740" s="146">
        <f>Q740*H740</f>
        <v>1.9890000000000001E-2</v>
      </c>
      <c r="S740" s="146">
        <v>0</v>
      </c>
      <c r="T740" s="147">
        <f>S740*H740</f>
        <v>0</v>
      </c>
      <c r="AR740" s="148" t="s">
        <v>178</v>
      </c>
      <c r="AT740" s="148" t="s">
        <v>173</v>
      </c>
      <c r="AU740" s="148" t="s">
        <v>98</v>
      </c>
      <c r="AY740" s="17" t="s">
        <v>171</v>
      </c>
      <c r="BE740" s="149">
        <f>IF(N740="základní",J740,0)</f>
        <v>0</v>
      </c>
      <c r="BF740" s="149">
        <f>IF(N740="snížená",J740,0)</f>
        <v>0</v>
      </c>
      <c r="BG740" s="149">
        <f>IF(N740="zákl. přenesená",J740,0)</f>
        <v>0</v>
      </c>
      <c r="BH740" s="149">
        <f>IF(N740="sníž. přenesená",J740,0)</f>
        <v>0</v>
      </c>
      <c r="BI740" s="149">
        <f>IF(N740="nulová",J740,0)</f>
        <v>0</v>
      </c>
      <c r="BJ740" s="17" t="s">
        <v>92</v>
      </c>
      <c r="BK740" s="149">
        <f>ROUND(I740*H740,2)</f>
        <v>0</v>
      </c>
      <c r="BL740" s="17" t="s">
        <v>178</v>
      </c>
      <c r="BM740" s="148" t="s">
        <v>2617</v>
      </c>
    </row>
    <row r="741" spans="2:65" s="1" customFormat="1">
      <c r="B741" s="33"/>
      <c r="D741" s="150" t="s">
        <v>180</v>
      </c>
      <c r="F741" s="151" t="s">
        <v>1930</v>
      </c>
      <c r="I741" s="152"/>
      <c r="L741" s="33"/>
      <c r="M741" s="153"/>
      <c r="T741" s="57"/>
      <c r="AT741" s="17" t="s">
        <v>180</v>
      </c>
      <c r="AU741" s="17" t="s">
        <v>98</v>
      </c>
    </row>
    <row r="742" spans="2:65" s="14" customFormat="1">
      <c r="B742" s="182"/>
      <c r="D742" s="150" t="s">
        <v>182</v>
      </c>
      <c r="E742" s="183" t="s">
        <v>1</v>
      </c>
      <c r="F742" s="184" t="s">
        <v>2343</v>
      </c>
      <c r="H742" s="183" t="s">
        <v>1</v>
      </c>
      <c r="I742" s="185"/>
      <c r="L742" s="182"/>
      <c r="M742" s="186"/>
      <c r="T742" s="187"/>
      <c r="AT742" s="183" t="s">
        <v>182</v>
      </c>
      <c r="AU742" s="183" t="s">
        <v>98</v>
      </c>
      <c r="AV742" s="14" t="s">
        <v>92</v>
      </c>
      <c r="AW742" s="14" t="s">
        <v>40</v>
      </c>
      <c r="AX742" s="14" t="s">
        <v>85</v>
      </c>
      <c r="AY742" s="183" t="s">
        <v>171</v>
      </c>
    </row>
    <row r="743" spans="2:65" s="12" customFormat="1">
      <c r="B743" s="154"/>
      <c r="D743" s="150" t="s">
        <v>182</v>
      </c>
      <c r="E743" s="155" t="s">
        <v>1</v>
      </c>
      <c r="F743" s="156" t="s">
        <v>2513</v>
      </c>
      <c r="H743" s="157">
        <v>221</v>
      </c>
      <c r="I743" s="158"/>
      <c r="L743" s="154"/>
      <c r="M743" s="159"/>
      <c r="T743" s="160"/>
      <c r="AT743" s="155" t="s">
        <v>182</v>
      </c>
      <c r="AU743" s="155" t="s">
        <v>98</v>
      </c>
      <c r="AV743" s="12" t="s">
        <v>98</v>
      </c>
      <c r="AW743" s="12" t="s">
        <v>40</v>
      </c>
      <c r="AX743" s="12" t="s">
        <v>85</v>
      </c>
      <c r="AY743" s="155" t="s">
        <v>171</v>
      </c>
    </row>
    <row r="744" spans="2:65" s="13" customFormat="1">
      <c r="B744" s="172"/>
      <c r="D744" s="150" t="s">
        <v>182</v>
      </c>
      <c r="E744" s="173" t="s">
        <v>1</v>
      </c>
      <c r="F744" s="174" t="s">
        <v>546</v>
      </c>
      <c r="H744" s="175">
        <v>221</v>
      </c>
      <c r="I744" s="176"/>
      <c r="L744" s="172"/>
      <c r="M744" s="177"/>
      <c r="T744" s="178"/>
      <c r="AT744" s="173" t="s">
        <v>182</v>
      </c>
      <c r="AU744" s="173" t="s">
        <v>98</v>
      </c>
      <c r="AV744" s="13" t="s">
        <v>178</v>
      </c>
      <c r="AW744" s="13" t="s">
        <v>40</v>
      </c>
      <c r="AX744" s="13" t="s">
        <v>92</v>
      </c>
      <c r="AY744" s="173" t="s">
        <v>171</v>
      </c>
    </row>
    <row r="745" spans="2:65" s="11" customFormat="1" ht="22.8" customHeight="1">
      <c r="B745" s="125"/>
      <c r="D745" s="126" t="s">
        <v>84</v>
      </c>
      <c r="E745" s="135" t="s">
        <v>223</v>
      </c>
      <c r="F745" s="135" t="s">
        <v>438</v>
      </c>
      <c r="I745" s="128"/>
      <c r="J745" s="136">
        <f>BK745</f>
        <v>0</v>
      </c>
      <c r="L745" s="125"/>
      <c r="M745" s="130"/>
      <c r="P745" s="131">
        <f>SUM(P746:P759)</f>
        <v>0</v>
      </c>
      <c r="R745" s="131">
        <f>SUM(R746:R759)</f>
        <v>0.45582</v>
      </c>
      <c r="T745" s="132">
        <f>SUM(T746:T759)</f>
        <v>0</v>
      </c>
      <c r="AR745" s="126" t="s">
        <v>92</v>
      </c>
      <c r="AT745" s="133" t="s">
        <v>84</v>
      </c>
      <c r="AU745" s="133" t="s">
        <v>92</v>
      </c>
      <c r="AY745" s="126" t="s">
        <v>171</v>
      </c>
      <c r="BK745" s="134">
        <f>SUM(BK746:BK759)</f>
        <v>0</v>
      </c>
    </row>
    <row r="746" spans="2:65" s="1" customFormat="1" ht="33" customHeight="1">
      <c r="B746" s="33"/>
      <c r="C746" s="137" t="s">
        <v>1568</v>
      </c>
      <c r="D746" s="137" t="s">
        <v>173</v>
      </c>
      <c r="E746" s="138" t="s">
        <v>482</v>
      </c>
      <c r="F746" s="139" t="s">
        <v>483</v>
      </c>
      <c r="G746" s="140" t="s">
        <v>197</v>
      </c>
      <c r="H746" s="141">
        <v>3</v>
      </c>
      <c r="I746" s="142"/>
      <c r="J746" s="143">
        <f>ROUND(I746*H746,2)</f>
        <v>0</v>
      </c>
      <c r="K746" s="139" t="s">
        <v>177</v>
      </c>
      <c r="L746" s="33"/>
      <c r="M746" s="144" t="s">
        <v>1</v>
      </c>
      <c r="N746" s="145" t="s">
        <v>50</v>
      </c>
      <c r="P746" s="146">
        <f>O746*H746</f>
        <v>0</v>
      </c>
      <c r="Q746" s="146">
        <v>0.1295</v>
      </c>
      <c r="R746" s="146">
        <f>Q746*H746</f>
        <v>0.38850000000000001</v>
      </c>
      <c r="S746" s="146">
        <v>0</v>
      </c>
      <c r="T746" s="147">
        <f>S746*H746</f>
        <v>0</v>
      </c>
      <c r="AR746" s="148" t="s">
        <v>178</v>
      </c>
      <c r="AT746" s="148" t="s">
        <v>173</v>
      </c>
      <c r="AU746" s="148" t="s">
        <v>98</v>
      </c>
      <c r="AY746" s="17" t="s">
        <v>171</v>
      </c>
      <c r="BE746" s="149">
        <f>IF(N746="základní",J746,0)</f>
        <v>0</v>
      </c>
      <c r="BF746" s="149">
        <f>IF(N746="snížená",J746,0)</f>
        <v>0</v>
      </c>
      <c r="BG746" s="149">
        <f>IF(N746="zákl. přenesená",J746,0)</f>
        <v>0</v>
      </c>
      <c r="BH746" s="149">
        <f>IF(N746="sníž. přenesená",J746,0)</f>
        <v>0</v>
      </c>
      <c r="BI746" s="149">
        <f>IF(N746="nulová",J746,0)</f>
        <v>0</v>
      </c>
      <c r="BJ746" s="17" t="s">
        <v>92</v>
      </c>
      <c r="BK746" s="149">
        <f>ROUND(I746*H746,2)</f>
        <v>0</v>
      </c>
      <c r="BL746" s="17" t="s">
        <v>178</v>
      </c>
      <c r="BM746" s="148" t="s">
        <v>2618</v>
      </c>
    </row>
    <row r="747" spans="2:65" s="1" customFormat="1" ht="38.4">
      <c r="B747" s="33"/>
      <c r="D747" s="150" t="s">
        <v>180</v>
      </c>
      <c r="F747" s="151" t="s">
        <v>485</v>
      </c>
      <c r="I747" s="152"/>
      <c r="L747" s="33"/>
      <c r="M747" s="153"/>
      <c r="T747" s="57"/>
      <c r="AT747" s="17" t="s">
        <v>180</v>
      </c>
      <c r="AU747" s="17" t="s">
        <v>98</v>
      </c>
    </row>
    <row r="748" spans="2:65" s="14" customFormat="1">
      <c r="B748" s="182"/>
      <c r="D748" s="150" t="s">
        <v>182</v>
      </c>
      <c r="E748" s="183" t="s">
        <v>1</v>
      </c>
      <c r="F748" s="184" t="s">
        <v>2343</v>
      </c>
      <c r="H748" s="183" t="s">
        <v>1</v>
      </c>
      <c r="I748" s="185"/>
      <c r="L748" s="182"/>
      <c r="M748" s="186"/>
      <c r="T748" s="187"/>
      <c r="AT748" s="183" t="s">
        <v>182</v>
      </c>
      <c r="AU748" s="183" t="s">
        <v>98</v>
      </c>
      <c r="AV748" s="14" t="s">
        <v>92</v>
      </c>
      <c r="AW748" s="14" t="s">
        <v>40</v>
      </c>
      <c r="AX748" s="14" t="s">
        <v>85</v>
      </c>
      <c r="AY748" s="183" t="s">
        <v>171</v>
      </c>
    </row>
    <row r="749" spans="2:65" s="12" customFormat="1">
      <c r="B749" s="154"/>
      <c r="D749" s="150" t="s">
        <v>182</v>
      </c>
      <c r="E749" s="155" t="s">
        <v>1</v>
      </c>
      <c r="F749" s="156" t="s">
        <v>1551</v>
      </c>
      <c r="H749" s="157">
        <v>3</v>
      </c>
      <c r="I749" s="158"/>
      <c r="L749" s="154"/>
      <c r="M749" s="159"/>
      <c r="T749" s="160"/>
      <c r="AT749" s="155" t="s">
        <v>182</v>
      </c>
      <c r="AU749" s="155" t="s">
        <v>98</v>
      </c>
      <c r="AV749" s="12" t="s">
        <v>98</v>
      </c>
      <c r="AW749" s="12" t="s">
        <v>40</v>
      </c>
      <c r="AX749" s="12" t="s">
        <v>85</v>
      </c>
      <c r="AY749" s="155" t="s">
        <v>171</v>
      </c>
    </row>
    <row r="750" spans="2:65" s="13" customFormat="1">
      <c r="B750" s="172"/>
      <c r="D750" s="150" t="s">
        <v>182</v>
      </c>
      <c r="E750" s="173" t="s">
        <v>1</v>
      </c>
      <c r="F750" s="174" t="s">
        <v>546</v>
      </c>
      <c r="H750" s="175">
        <v>3</v>
      </c>
      <c r="I750" s="176"/>
      <c r="L750" s="172"/>
      <c r="M750" s="177"/>
      <c r="T750" s="178"/>
      <c r="AT750" s="173" t="s">
        <v>182</v>
      </c>
      <c r="AU750" s="173" t="s">
        <v>98</v>
      </c>
      <c r="AV750" s="13" t="s">
        <v>178</v>
      </c>
      <c r="AW750" s="13" t="s">
        <v>40</v>
      </c>
      <c r="AX750" s="13" t="s">
        <v>92</v>
      </c>
      <c r="AY750" s="173" t="s">
        <v>171</v>
      </c>
    </row>
    <row r="751" spans="2:65" s="1" customFormat="1" ht="16.5" customHeight="1">
      <c r="B751" s="33"/>
      <c r="C751" s="162" t="s">
        <v>1572</v>
      </c>
      <c r="D751" s="162" t="s">
        <v>250</v>
      </c>
      <c r="E751" s="163" t="s">
        <v>1936</v>
      </c>
      <c r="F751" s="164" t="s">
        <v>1937</v>
      </c>
      <c r="G751" s="165" t="s">
        <v>197</v>
      </c>
      <c r="H751" s="166">
        <v>3.06</v>
      </c>
      <c r="I751" s="167"/>
      <c r="J751" s="168">
        <f>ROUND(I751*H751,2)</f>
        <v>0</v>
      </c>
      <c r="K751" s="164" t="s">
        <v>177</v>
      </c>
      <c r="L751" s="169"/>
      <c r="M751" s="170" t="s">
        <v>1</v>
      </c>
      <c r="N751" s="171" t="s">
        <v>50</v>
      </c>
      <c r="P751" s="146">
        <f>O751*H751</f>
        <v>0</v>
      </c>
      <c r="Q751" s="146">
        <v>2.1999999999999999E-2</v>
      </c>
      <c r="R751" s="146">
        <f>Q751*H751</f>
        <v>6.7319999999999991E-2</v>
      </c>
      <c r="S751" s="146">
        <v>0</v>
      </c>
      <c r="T751" s="147">
        <f>S751*H751</f>
        <v>0</v>
      </c>
      <c r="AR751" s="148" t="s">
        <v>219</v>
      </c>
      <c r="AT751" s="148" t="s">
        <v>250</v>
      </c>
      <c r="AU751" s="148" t="s">
        <v>98</v>
      </c>
      <c r="AY751" s="17" t="s">
        <v>171</v>
      </c>
      <c r="BE751" s="149">
        <f>IF(N751="základní",J751,0)</f>
        <v>0</v>
      </c>
      <c r="BF751" s="149">
        <f>IF(N751="snížená",J751,0)</f>
        <v>0</v>
      </c>
      <c r="BG751" s="149">
        <f>IF(N751="zákl. přenesená",J751,0)</f>
        <v>0</v>
      </c>
      <c r="BH751" s="149">
        <f>IF(N751="sníž. přenesená",J751,0)</f>
        <v>0</v>
      </c>
      <c r="BI751" s="149">
        <f>IF(N751="nulová",J751,0)</f>
        <v>0</v>
      </c>
      <c r="BJ751" s="17" t="s">
        <v>92</v>
      </c>
      <c r="BK751" s="149">
        <f>ROUND(I751*H751,2)</f>
        <v>0</v>
      </c>
      <c r="BL751" s="17" t="s">
        <v>178</v>
      </c>
      <c r="BM751" s="148" t="s">
        <v>2619</v>
      </c>
    </row>
    <row r="752" spans="2:65" s="1" customFormat="1">
      <c r="B752" s="33"/>
      <c r="D752" s="150" t="s">
        <v>180</v>
      </c>
      <c r="F752" s="151" t="s">
        <v>1937</v>
      </c>
      <c r="I752" s="152"/>
      <c r="L752" s="33"/>
      <c r="M752" s="153"/>
      <c r="T752" s="57"/>
      <c r="AT752" s="17" t="s">
        <v>180</v>
      </c>
      <c r="AU752" s="17" t="s">
        <v>98</v>
      </c>
    </row>
    <row r="753" spans="2:65" s="12" customFormat="1">
      <c r="B753" s="154"/>
      <c r="D753" s="150" t="s">
        <v>182</v>
      </c>
      <c r="E753" s="155" t="s">
        <v>1</v>
      </c>
      <c r="F753" s="156" t="s">
        <v>2620</v>
      </c>
      <c r="H753" s="157">
        <v>3.06</v>
      </c>
      <c r="I753" s="158"/>
      <c r="L753" s="154"/>
      <c r="M753" s="159"/>
      <c r="T753" s="160"/>
      <c r="AT753" s="155" t="s">
        <v>182</v>
      </c>
      <c r="AU753" s="155" t="s">
        <v>98</v>
      </c>
      <c r="AV753" s="12" t="s">
        <v>98</v>
      </c>
      <c r="AW753" s="12" t="s">
        <v>40</v>
      </c>
      <c r="AX753" s="12" t="s">
        <v>85</v>
      </c>
      <c r="AY753" s="155" t="s">
        <v>171</v>
      </c>
    </row>
    <row r="754" spans="2:65" s="13" customFormat="1">
      <c r="B754" s="172"/>
      <c r="D754" s="150" t="s">
        <v>182</v>
      </c>
      <c r="E754" s="173" t="s">
        <v>1</v>
      </c>
      <c r="F754" s="174" t="s">
        <v>546</v>
      </c>
      <c r="H754" s="175">
        <v>3.06</v>
      </c>
      <c r="I754" s="176"/>
      <c r="L754" s="172"/>
      <c r="M754" s="177"/>
      <c r="T754" s="178"/>
      <c r="AT754" s="173" t="s">
        <v>182</v>
      </c>
      <c r="AU754" s="173" t="s">
        <v>98</v>
      </c>
      <c r="AV754" s="13" t="s">
        <v>178</v>
      </c>
      <c r="AW754" s="13" t="s">
        <v>40</v>
      </c>
      <c r="AX754" s="13" t="s">
        <v>92</v>
      </c>
      <c r="AY754" s="173" t="s">
        <v>171</v>
      </c>
    </row>
    <row r="755" spans="2:65" s="1" customFormat="1" ht="24.15" customHeight="1">
      <c r="B755" s="33"/>
      <c r="C755" s="137" t="s">
        <v>1577</v>
      </c>
      <c r="D755" s="137" t="s">
        <v>173</v>
      </c>
      <c r="E755" s="138" t="s">
        <v>2621</v>
      </c>
      <c r="F755" s="139" t="s">
        <v>2622</v>
      </c>
      <c r="G755" s="140" t="s">
        <v>176</v>
      </c>
      <c r="H755" s="141">
        <v>3.75</v>
      </c>
      <c r="I755" s="142"/>
      <c r="J755" s="143">
        <f>ROUND(I755*H755,2)</f>
        <v>0</v>
      </c>
      <c r="K755" s="139" t="s">
        <v>177</v>
      </c>
      <c r="L755" s="33"/>
      <c r="M755" s="144" t="s">
        <v>1</v>
      </c>
      <c r="N755" s="145" t="s">
        <v>50</v>
      </c>
      <c r="P755" s="146">
        <f>O755*H755</f>
        <v>0</v>
      </c>
      <c r="Q755" s="146">
        <v>0</v>
      </c>
      <c r="R755" s="146">
        <f>Q755*H755</f>
        <v>0</v>
      </c>
      <c r="S755" s="146">
        <v>0</v>
      </c>
      <c r="T755" s="147">
        <f>S755*H755</f>
        <v>0</v>
      </c>
      <c r="AR755" s="148" t="s">
        <v>178</v>
      </c>
      <c r="AT755" s="148" t="s">
        <v>173</v>
      </c>
      <c r="AU755" s="148" t="s">
        <v>98</v>
      </c>
      <c r="AY755" s="17" t="s">
        <v>171</v>
      </c>
      <c r="BE755" s="149">
        <f>IF(N755="základní",J755,0)</f>
        <v>0</v>
      </c>
      <c r="BF755" s="149">
        <f>IF(N755="snížená",J755,0)</f>
        <v>0</v>
      </c>
      <c r="BG755" s="149">
        <f>IF(N755="zákl. přenesená",J755,0)</f>
        <v>0</v>
      </c>
      <c r="BH755" s="149">
        <f>IF(N755="sníž. přenesená",J755,0)</f>
        <v>0</v>
      </c>
      <c r="BI755" s="149">
        <f>IF(N755="nulová",J755,0)</f>
        <v>0</v>
      </c>
      <c r="BJ755" s="17" t="s">
        <v>92</v>
      </c>
      <c r="BK755" s="149">
        <f>ROUND(I755*H755,2)</f>
        <v>0</v>
      </c>
      <c r="BL755" s="17" t="s">
        <v>178</v>
      </c>
      <c r="BM755" s="148" t="s">
        <v>2623</v>
      </c>
    </row>
    <row r="756" spans="2:65" s="1" customFormat="1" ht="38.4">
      <c r="B756" s="33"/>
      <c r="D756" s="150" t="s">
        <v>180</v>
      </c>
      <c r="F756" s="151" t="s">
        <v>2624</v>
      </c>
      <c r="I756" s="152"/>
      <c r="L756" s="33"/>
      <c r="M756" s="153"/>
      <c r="T756" s="57"/>
      <c r="AT756" s="17" t="s">
        <v>180</v>
      </c>
      <c r="AU756" s="17" t="s">
        <v>98</v>
      </c>
    </row>
    <row r="757" spans="2:65" s="14" customFormat="1">
      <c r="B757" s="182"/>
      <c r="D757" s="150" t="s">
        <v>182</v>
      </c>
      <c r="E757" s="183" t="s">
        <v>1</v>
      </c>
      <c r="F757" s="184" t="s">
        <v>2343</v>
      </c>
      <c r="H757" s="183" t="s">
        <v>1</v>
      </c>
      <c r="I757" s="185"/>
      <c r="L757" s="182"/>
      <c r="M757" s="186"/>
      <c r="T757" s="187"/>
      <c r="AT757" s="183" t="s">
        <v>182</v>
      </c>
      <c r="AU757" s="183" t="s">
        <v>98</v>
      </c>
      <c r="AV757" s="14" t="s">
        <v>92</v>
      </c>
      <c r="AW757" s="14" t="s">
        <v>40</v>
      </c>
      <c r="AX757" s="14" t="s">
        <v>85</v>
      </c>
      <c r="AY757" s="183" t="s">
        <v>171</v>
      </c>
    </row>
    <row r="758" spans="2:65" s="12" customFormat="1">
      <c r="B758" s="154"/>
      <c r="D758" s="150" t="s">
        <v>182</v>
      </c>
      <c r="E758" s="155" t="s">
        <v>1</v>
      </c>
      <c r="F758" s="156" t="s">
        <v>2625</v>
      </c>
      <c r="H758" s="157">
        <v>3.75</v>
      </c>
      <c r="I758" s="158"/>
      <c r="L758" s="154"/>
      <c r="M758" s="159"/>
      <c r="T758" s="160"/>
      <c r="AT758" s="155" t="s">
        <v>182</v>
      </c>
      <c r="AU758" s="155" t="s">
        <v>98</v>
      </c>
      <c r="AV758" s="12" t="s">
        <v>98</v>
      </c>
      <c r="AW758" s="12" t="s">
        <v>40</v>
      </c>
      <c r="AX758" s="12" t="s">
        <v>85</v>
      </c>
      <c r="AY758" s="155" t="s">
        <v>171</v>
      </c>
    </row>
    <row r="759" spans="2:65" s="13" customFormat="1">
      <c r="B759" s="172"/>
      <c r="D759" s="150" t="s">
        <v>182</v>
      </c>
      <c r="E759" s="173" t="s">
        <v>1</v>
      </c>
      <c r="F759" s="174" t="s">
        <v>546</v>
      </c>
      <c r="H759" s="175">
        <v>3.75</v>
      </c>
      <c r="I759" s="176"/>
      <c r="L759" s="172"/>
      <c r="M759" s="177"/>
      <c r="T759" s="178"/>
      <c r="AT759" s="173" t="s">
        <v>182</v>
      </c>
      <c r="AU759" s="173" t="s">
        <v>98</v>
      </c>
      <c r="AV759" s="13" t="s">
        <v>178</v>
      </c>
      <c r="AW759" s="13" t="s">
        <v>40</v>
      </c>
      <c r="AX759" s="13" t="s">
        <v>92</v>
      </c>
      <c r="AY759" s="173" t="s">
        <v>171</v>
      </c>
    </row>
    <row r="760" spans="2:65" s="11" customFormat="1" ht="22.8" customHeight="1">
      <c r="B760" s="125"/>
      <c r="D760" s="126" t="s">
        <v>84</v>
      </c>
      <c r="E760" s="135" t="s">
        <v>538</v>
      </c>
      <c r="F760" s="135" t="s">
        <v>539</v>
      </c>
      <c r="I760" s="128"/>
      <c r="J760" s="136">
        <f>BK760</f>
        <v>0</v>
      </c>
      <c r="L760" s="125"/>
      <c r="M760" s="130"/>
      <c r="P760" s="131">
        <f>SUM(P761:P794)</f>
        <v>0</v>
      </c>
      <c r="R760" s="131">
        <f>SUM(R761:R794)</f>
        <v>0</v>
      </c>
      <c r="T760" s="132">
        <f>SUM(T761:T794)</f>
        <v>0</v>
      </c>
      <c r="AR760" s="126" t="s">
        <v>92</v>
      </c>
      <c r="AT760" s="133" t="s">
        <v>84</v>
      </c>
      <c r="AU760" s="133" t="s">
        <v>92</v>
      </c>
      <c r="AY760" s="126" t="s">
        <v>171</v>
      </c>
      <c r="BK760" s="134">
        <f>SUM(BK761:BK794)</f>
        <v>0</v>
      </c>
    </row>
    <row r="761" spans="2:65" s="1" customFormat="1" ht="49.05" customHeight="1">
      <c r="B761" s="33"/>
      <c r="C761" s="137" t="s">
        <v>1581</v>
      </c>
      <c r="D761" s="137" t="s">
        <v>173</v>
      </c>
      <c r="E761" s="138" t="s">
        <v>1977</v>
      </c>
      <c r="F761" s="139" t="s">
        <v>1978</v>
      </c>
      <c r="G761" s="140" t="s">
        <v>253</v>
      </c>
      <c r="H761" s="141">
        <v>19.856000000000002</v>
      </c>
      <c r="I761" s="142"/>
      <c r="J761" s="143">
        <f>ROUND(I761*H761,2)</f>
        <v>0</v>
      </c>
      <c r="K761" s="139" t="s">
        <v>177</v>
      </c>
      <c r="L761" s="33"/>
      <c r="M761" s="144" t="s">
        <v>1</v>
      </c>
      <c r="N761" s="145" t="s">
        <v>50</v>
      </c>
      <c r="P761" s="146">
        <f>O761*H761</f>
        <v>0</v>
      </c>
      <c r="Q761" s="146">
        <v>0</v>
      </c>
      <c r="R761" s="146">
        <f>Q761*H761</f>
        <v>0</v>
      </c>
      <c r="S761" s="146">
        <v>0</v>
      </c>
      <c r="T761" s="147">
        <f>S761*H761</f>
        <v>0</v>
      </c>
      <c r="AR761" s="148" t="s">
        <v>178</v>
      </c>
      <c r="AT761" s="148" t="s">
        <v>173</v>
      </c>
      <c r="AU761" s="148" t="s">
        <v>98</v>
      </c>
      <c r="AY761" s="17" t="s">
        <v>171</v>
      </c>
      <c r="BE761" s="149">
        <f>IF(N761="základní",J761,0)</f>
        <v>0</v>
      </c>
      <c r="BF761" s="149">
        <f>IF(N761="snížená",J761,0)</f>
        <v>0</v>
      </c>
      <c r="BG761" s="149">
        <f>IF(N761="zákl. přenesená",J761,0)</f>
        <v>0</v>
      </c>
      <c r="BH761" s="149">
        <f>IF(N761="sníž. přenesená",J761,0)</f>
        <v>0</v>
      </c>
      <c r="BI761" s="149">
        <f>IF(N761="nulová",J761,0)</f>
        <v>0</v>
      </c>
      <c r="BJ761" s="17" t="s">
        <v>92</v>
      </c>
      <c r="BK761" s="149">
        <f>ROUND(I761*H761,2)</f>
        <v>0</v>
      </c>
      <c r="BL761" s="17" t="s">
        <v>178</v>
      </c>
      <c r="BM761" s="148" t="s">
        <v>2626</v>
      </c>
    </row>
    <row r="762" spans="2:65" s="1" customFormat="1" ht="38.4">
      <c r="B762" s="33"/>
      <c r="D762" s="150" t="s">
        <v>180</v>
      </c>
      <c r="F762" s="151" t="s">
        <v>1980</v>
      </c>
      <c r="I762" s="152"/>
      <c r="L762" s="33"/>
      <c r="M762" s="153"/>
      <c r="T762" s="57"/>
      <c r="AT762" s="17" t="s">
        <v>180</v>
      </c>
      <c r="AU762" s="17" t="s">
        <v>98</v>
      </c>
    </row>
    <row r="763" spans="2:65" s="12" customFormat="1">
      <c r="B763" s="154"/>
      <c r="D763" s="150" t="s">
        <v>182</v>
      </c>
      <c r="E763" s="155" t="s">
        <v>1</v>
      </c>
      <c r="F763" s="156" t="s">
        <v>2627</v>
      </c>
      <c r="H763" s="157">
        <v>19.856000000000002</v>
      </c>
      <c r="I763" s="158"/>
      <c r="L763" s="154"/>
      <c r="M763" s="159"/>
      <c r="T763" s="160"/>
      <c r="AT763" s="155" t="s">
        <v>182</v>
      </c>
      <c r="AU763" s="155" t="s">
        <v>98</v>
      </c>
      <c r="AV763" s="12" t="s">
        <v>98</v>
      </c>
      <c r="AW763" s="12" t="s">
        <v>40</v>
      </c>
      <c r="AX763" s="12" t="s">
        <v>85</v>
      </c>
      <c r="AY763" s="155" t="s">
        <v>171</v>
      </c>
    </row>
    <row r="764" spans="2:65" s="13" customFormat="1">
      <c r="B764" s="172"/>
      <c r="D764" s="150" t="s">
        <v>182</v>
      </c>
      <c r="E764" s="173" t="s">
        <v>1</v>
      </c>
      <c r="F764" s="174" t="s">
        <v>546</v>
      </c>
      <c r="H764" s="175">
        <v>19.856000000000002</v>
      </c>
      <c r="I764" s="176"/>
      <c r="L764" s="172"/>
      <c r="M764" s="177"/>
      <c r="T764" s="178"/>
      <c r="AT764" s="173" t="s">
        <v>182</v>
      </c>
      <c r="AU764" s="173" t="s">
        <v>98</v>
      </c>
      <c r="AV764" s="13" t="s">
        <v>178</v>
      </c>
      <c r="AW764" s="13" t="s">
        <v>40</v>
      </c>
      <c r="AX764" s="13" t="s">
        <v>92</v>
      </c>
      <c r="AY764" s="173" t="s">
        <v>171</v>
      </c>
    </row>
    <row r="765" spans="2:65" s="1" customFormat="1" ht="21.75" customHeight="1">
      <c r="B765" s="33"/>
      <c r="C765" s="137" t="s">
        <v>1587</v>
      </c>
      <c r="D765" s="137" t="s">
        <v>173</v>
      </c>
      <c r="E765" s="138" t="s">
        <v>541</v>
      </c>
      <c r="F765" s="139" t="s">
        <v>542</v>
      </c>
      <c r="G765" s="140" t="s">
        <v>253</v>
      </c>
      <c r="H765" s="141">
        <v>44.601999999999997</v>
      </c>
      <c r="I765" s="142"/>
      <c r="J765" s="143">
        <f>ROUND(I765*H765,2)</f>
        <v>0</v>
      </c>
      <c r="K765" s="139" t="s">
        <v>177</v>
      </c>
      <c r="L765" s="33"/>
      <c r="M765" s="144" t="s">
        <v>1</v>
      </c>
      <c r="N765" s="145" t="s">
        <v>50</v>
      </c>
      <c r="P765" s="146">
        <f>O765*H765</f>
        <v>0</v>
      </c>
      <c r="Q765" s="146">
        <v>0</v>
      </c>
      <c r="R765" s="146">
        <f>Q765*H765</f>
        <v>0</v>
      </c>
      <c r="S765" s="146">
        <v>0</v>
      </c>
      <c r="T765" s="147">
        <f>S765*H765</f>
        <v>0</v>
      </c>
      <c r="AR765" s="148" t="s">
        <v>178</v>
      </c>
      <c r="AT765" s="148" t="s">
        <v>173</v>
      </c>
      <c r="AU765" s="148" t="s">
        <v>98</v>
      </c>
      <c r="AY765" s="17" t="s">
        <v>171</v>
      </c>
      <c r="BE765" s="149">
        <f>IF(N765="základní",J765,0)</f>
        <v>0</v>
      </c>
      <c r="BF765" s="149">
        <f>IF(N765="snížená",J765,0)</f>
        <v>0</v>
      </c>
      <c r="BG765" s="149">
        <f>IF(N765="zákl. přenesená",J765,0)</f>
        <v>0</v>
      </c>
      <c r="BH765" s="149">
        <f>IF(N765="sníž. přenesená",J765,0)</f>
        <v>0</v>
      </c>
      <c r="BI765" s="149">
        <f>IF(N765="nulová",J765,0)</f>
        <v>0</v>
      </c>
      <c r="BJ765" s="17" t="s">
        <v>92</v>
      </c>
      <c r="BK765" s="149">
        <f>ROUND(I765*H765,2)</f>
        <v>0</v>
      </c>
      <c r="BL765" s="17" t="s">
        <v>178</v>
      </c>
      <c r="BM765" s="148" t="s">
        <v>2628</v>
      </c>
    </row>
    <row r="766" spans="2:65" s="1" customFormat="1" ht="28.8">
      <c r="B766" s="33"/>
      <c r="D766" s="150" t="s">
        <v>180</v>
      </c>
      <c r="F766" s="151" t="s">
        <v>544</v>
      </c>
      <c r="I766" s="152"/>
      <c r="L766" s="33"/>
      <c r="M766" s="153"/>
      <c r="T766" s="57"/>
      <c r="AT766" s="17" t="s">
        <v>180</v>
      </c>
      <c r="AU766" s="17" t="s">
        <v>98</v>
      </c>
    </row>
    <row r="767" spans="2:65" s="12" customFormat="1">
      <c r="B767" s="154"/>
      <c r="D767" s="150" t="s">
        <v>182</v>
      </c>
      <c r="E767" s="155" t="s">
        <v>1</v>
      </c>
      <c r="F767" s="156" t="s">
        <v>2629</v>
      </c>
      <c r="H767" s="157">
        <v>24.056000000000001</v>
      </c>
      <c r="I767" s="158"/>
      <c r="L767" s="154"/>
      <c r="M767" s="159"/>
      <c r="T767" s="160"/>
      <c r="AT767" s="155" t="s">
        <v>182</v>
      </c>
      <c r="AU767" s="155" t="s">
        <v>98</v>
      </c>
      <c r="AV767" s="12" t="s">
        <v>98</v>
      </c>
      <c r="AW767" s="12" t="s">
        <v>40</v>
      </c>
      <c r="AX767" s="12" t="s">
        <v>85</v>
      </c>
      <c r="AY767" s="155" t="s">
        <v>171</v>
      </c>
    </row>
    <row r="768" spans="2:65" s="15" customFormat="1">
      <c r="B768" s="188"/>
      <c r="D768" s="150" t="s">
        <v>182</v>
      </c>
      <c r="E768" s="189" t="s">
        <v>1</v>
      </c>
      <c r="F768" s="190" t="s">
        <v>808</v>
      </c>
      <c r="H768" s="191">
        <v>24.056000000000001</v>
      </c>
      <c r="I768" s="192"/>
      <c r="L768" s="188"/>
      <c r="M768" s="193"/>
      <c r="T768" s="194"/>
      <c r="AT768" s="189" t="s">
        <v>182</v>
      </c>
      <c r="AU768" s="189" t="s">
        <v>98</v>
      </c>
      <c r="AV768" s="15" t="s">
        <v>190</v>
      </c>
      <c r="AW768" s="15" t="s">
        <v>40</v>
      </c>
      <c r="AX768" s="15" t="s">
        <v>85</v>
      </c>
      <c r="AY768" s="189" t="s">
        <v>171</v>
      </c>
    </row>
    <row r="769" spans="2:65" s="12" customFormat="1">
      <c r="B769" s="154"/>
      <c r="D769" s="150" t="s">
        <v>182</v>
      </c>
      <c r="E769" s="155" t="s">
        <v>1</v>
      </c>
      <c r="F769" s="156" t="s">
        <v>2630</v>
      </c>
      <c r="H769" s="157">
        <v>0.69</v>
      </c>
      <c r="I769" s="158"/>
      <c r="L769" s="154"/>
      <c r="M769" s="159"/>
      <c r="T769" s="160"/>
      <c r="AT769" s="155" t="s">
        <v>182</v>
      </c>
      <c r="AU769" s="155" t="s">
        <v>98</v>
      </c>
      <c r="AV769" s="12" t="s">
        <v>98</v>
      </c>
      <c r="AW769" s="12" t="s">
        <v>40</v>
      </c>
      <c r="AX769" s="12" t="s">
        <v>85</v>
      </c>
      <c r="AY769" s="155" t="s">
        <v>171</v>
      </c>
    </row>
    <row r="770" spans="2:65" s="15" customFormat="1">
      <c r="B770" s="188"/>
      <c r="D770" s="150" t="s">
        <v>182</v>
      </c>
      <c r="E770" s="189" t="s">
        <v>1</v>
      </c>
      <c r="F770" s="190" t="s">
        <v>808</v>
      </c>
      <c r="H770" s="191">
        <v>0.69</v>
      </c>
      <c r="I770" s="192"/>
      <c r="L770" s="188"/>
      <c r="M770" s="193"/>
      <c r="T770" s="194"/>
      <c r="AT770" s="189" t="s">
        <v>182</v>
      </c>
      <c r="AU770" s="189" t="s">
        <v>98</v>
      </c>
      <c r="AV770" s="15" t="s">
        <v>190</v>
      </c>
      <c r="AW770" s="15" t="s">
        <v>40</v>
      </c>
      <c r="AX770" s="15" t="s">
        <v>85</v>
      </c>
      <c r="AY770" s="189" t="s">
        <v>171</v>
      </c>
    </row>
    <row r="771" spans="2:65" s="12" customFormat="1">
      <c r="B771" s="154"/>
      <c r="D771" s="150" t="s">
        <v>182</v>
      </c>
      <c r="E771" s="155" t="s">
        <v>1</v>
      </c>
      <c r="F771" s="156" t="s">
        <v>2627</v>
      </c>
      <c r="H771" s="157">
        <v>19.856000000000002</v>
      </c>
      <c r="I771" s="158"/>
      <c r="L771" s="154"/>
      <c r="M771" s="159"/>
      <c r="T771" s="160"/>
      <c r="AT771" s="155" t="s">
        <v>182</v>
      </c>
      <c r="AU771" s="155" t="s">
        <v>98</v>
      </c>
      <c r="AV771" s="12" t="s">
        <v>98</v>
      </c>
      <c r="AW771" s="12" t="s">
        <v>40</v>
      </c>
      <c r="AX771" s="12" t="s">
        <v>85</v>
      </c>
      <c r="AY771" s="155" t="s">
        <v>171</v>
      </c>
    </row>
    <row r="772" spans="2:65" s="15" customFormat="1">
      <c r="B772" s="188"/>
      <c r="D772" s="150" t="s">
        <v>182</v>
      </c>
      <c r="E772" s="189" t="s">
        <v>1</v>
      </c>
      <c r="F772" s="190" t="s">
        <v>808</v>
      </c>
      <c r="H772" s="191">
        <v>19.856000000000002</v>
      </c>
      <c r="I772" s="192"/>
      <c r="L772" s="188"/>
      <c r="M772" s="193"/>
      <c r="T772" s="194"/>
      <c r="AT772" s="189" t="s">
        <v>182</v>
      </c>
      <c r="AU772" s="189" t="s">
        <v>98</v>
      </c>
      <c r="AV772" s="15" t="s">
        <v>190</v>
      </c>
      <c r="AW772" s="15" t="s">
        <v>40</v>
      </c>
      <c r="AX772" s="15" t="s">
        <v>85</v>
      </c>
      <c r="AY772" s="189" t="s">
        <v>171</v>
      </c>
    </row>
    <row r="773" spans="2:65" s="13" customFormat="1">
      <c r="B773" s="172"/>
      <c r="D773" s="150" t="s">
        <v>182</v>
      </c>
      <c r="E773" s="173" t="s">
        <v>1</v>
      </c>
      <c r="F773" s="174" t="s">
        <v>546</v>
      </c>
      <c r="H773" s="175">
        <v>44.602000000000004</v>
      </c>
      <c r="I773" s="176"/>
      <c r="L773" s="172"/>
      <c r="M773" s="177"/>
      <c r="T773" s="178"/>
      <c r="AT773" s="173" t="s">
        <v>182</v>
      </c>
      <c r="AU773" s="173" t="s">
        <v>98</v>
      </c>
      <c r="AV773" s="13" t="s">
        <v>178</v>
      </c>
      <c r="AW773" s="13" t="s">
        <v>40</v>
      </c>
      <c r="AX773" s="13" t="s">
        <v>92</v>
      </c>
      <c r="AY773" s="173" t="s">
        <v>171</v>
      </c>
    </row>
    <row r="774" spans="2:65" s="1" customFormat="1" ht="24.15" customHeight="1">
      <c r="B774" s="33"/>
      <c r="C774" s="137" t="s">
        <v>1591</v>
      </c>
      <c r="D774" s="137" t="s">
        <v>173</v>
      </c>
      <c r="E774" s="138" t="s">
        <v>548</v>
      </c>
      <c r="F774" s="139" t="s">
        <v>549</v>
      </c>
      <c r="G774" s="140" t="s">
        <v>253</v>
      </c>
      <c r="H774" s="141">
        <v>1070.4480000000001</v>
      </c>
      <c r="I774" s="142"/>
      <c r="J774" s="143">
        <f>ROUND(I774*H774,2)</f>
        <v>0</v>
      </c>
      <c r="K774" s="139" t="s">
        <v>177</v>
      </c>
      <c r="L774" s="33"/>
      <c r="M774" s="144" t="s">
        <v>1</v>
      </c>
      <c r="N774" s="145" t="s">
        <v>50</v>
      </c>
      <c r="P774" s="146">
        <f>O774*H774</f>
        <v>0</v>
      </c>
      <c r="Q774" s="146">
        <v>0</v>
      </c>
      <c r="R774" s="146">
        <f>Q774*H774</f>
        <v>0</v>
      </c>
      <c r="S774" s="146">
        <v>0</v>
      </c>
      <c r="T774" s="147">
        <f>S774*H774</f>
        <v>0</v>
      </c>
      <c r="AR774" s="148" t="s">
        <v>178</v>
      </c>
      <c r="AT774" s="148" t="s">
        <v>173</v>
      </c>
      <c r="AU774" s="148" t="s">
        <v>98</v>
      </c>
      <c r="AY774" s="17" t="s">
        <v>171</v>
      </c>
      <c r="BE774" s="149">
        <f>IF(N774="základní",J774,0)</f>
        <v>0</v>
      </c>
      <c r="BF774" s="149">
        <f>IF(N774="snížená",J774,0)</f>
        <v>0</v>
      </c>
      <c r="BG774" s="149">
        <f>IF(N774="zákl. přenesená",J774,0)</f>
        <v>0</v>
      </c>
      <c r="BH774" s="149">
        <f>IF(N774="sníž. přenesená",J774,0)</f>
        <v>0</v>
      </c>
      <c r="BI774" s="149">
        <f>IF(N774="nulová",J774,0)</f>
        <v>0</v>
      </c>
      <c r="BJ774" s="17" t="s">
        <v>92</v>
      </c>
      <c r="BK774" s="149">
        <f>ROUND(I774*H774,2)</f>
        <v>0</v>
      </c>
      <c r="BL774" s="17" t="s">
        <v>178</v>
      </c>
      <c r="BM774" s="148" t="s">
        <v>2631</v>
      </c>
    </row>
    <row r="775" spans="2:65" s="1" customFormat="1" ht="28.8">
      <c r="B775" s="33"/>
      <c r="D775" s="150" t="s">
        <v>180</v>
      </c>
      <c r="F775" s="151" t="s">
        <v>551</v>
      </c>
      <c r="I775" s="152"/>
      <c r="L775" s="33"/>
      <c r="M775" s="153"/>
      <c r="T775" s="57"/>
      <c r="AT775" s="17" t="s">
        <v>180</v>
      </c>
      <c r="AU775" s="17" t="s">
        <v>98</v>
      </c>
    </row>
    <row r="776" spans="2:65" s="12" customFormat="1">
      <c r="B776" s="154"/>
      <c r="D776" s="150" t="s">
        <v>182</v>
      </c>
      <c r="E776" s="155" t="s">
        <v>1</v>
      </c>
      <c r="F776" s="156" t="s">
        <v>2632</v>
      </c>
      <c r="H776" s="157">
        <v>1070.4480000000001</v>
      </c>
      <c r="I776" s="158"/>
      <c r="L776" s="154"/>
      <c r="M776" s="159"/>
      <c r="T776" s="160"/>
      <c r="AT776" s="155" t="s">
        <v>182</v>
      </c>
      <c r="AU776" s="155" t="s">
        <v>98</v>
      </c>
      <c r="AV776" s="12" t="s">
        <v>98</v>
      </c>
      <c r="AW776" s="12" t="s">
        <v>40</v>
      </c>
      <c r="AX776" s="12" t="s">
        <v>85</v>
      </c>
      <c r="AY776" s="155" t="s">
        <v>171</v>
      </c>
    </row>
    <row r="777" spans="2:65" s="13" customFormat="1">
      <c r="B777" s="172"/>
      <c r="D777" s="150" t="s">
        <v>182</v>
      </c>
      <c r="E777" s="173" t="s">
        <v>1</v>
      </c>
      <c r="F777" s="174" t="s">
        <v>546</v>
      </c>
      <c r="H777" s="175">
        <v>1070.4480000000001</v>
      </c>
      <c r="I777" s="176"/>
      <c r="L777" s="172"/>
      <c r="M777" s="177"/>
      <c r="T777" s="178"/>
      <c r="AT777" s="173" t="s">
        <v>182</v>
      </c>
      <c r="AU777" s="173" t="s">
        <v>98</v>
      </c>
      <c r="AV777" s="13" t="s">
        <v>178</v>
      </c>
      <c r="AW777" s="13" t="s">
        <v>40</v>
      </c>
      <c r="AX777" s="13" t="s">
        <v>92</v>
      </c>
      <c r="AY777" s="173" t="s">
        <v>171</v>
      </c>
    </row>
    <row r="778" spans="2:65" s="1" customFormat="1" ht="24.15" customHeight="1">
      <c r="B778" s="33"/>
      <c r="C778" s="137" t="s">
        <v>1596</v>
      </c>
      <c r="D778" s="137" t="s">
        <v>173</v>
      </c>
      <c r="E778" s="138" t="s">
        <v>554</v>
      </c>
      <c r="F778" s="139" t="s">
        <v>555</v>
      </c>
      <c r="G778" s="140" t="s">
        <v>253</v>
      </c>
      <c r="H778" s="141">
        <v>44.601999999999997</v>
      </c>
      <c r="I778" s="142"/>
      <c r="J778" s="143">
        <f>ROUND(I778*H778,2)</f>
        <v>0</v>
      </c>
      <c r="K778" s="139" t="s">
        <v>177</v>
      </c>
      <c r="L778" s="33"/>
      <c r="M778" s="144" t="s">
        <v>1</v>
      </c>
      <c r="N778" s="145" t="s">
        <v>50</v>
      </c>
      <c r="P778" s="146">
        <f>O778*H778</f>
        <v>0</v>
      </c>
      <c r="Q778" s="146">
        <v>0</v>
      </c>
      <c r="R778" s="146">
        <f>Q778*H778</f>
        <v>0</v>
      </c>
      <c r="S778" s="146">
        <v>0</v>
      </c>
      <c r="T778" s="147">
        <f>S778*H778</f>
        <v>0</v>
      </c>
      <c r="AR778" s="148" t="s">
        <v>178</v>
      </c>
      <c r="AT778" s="148" t="s">
        <v>173</v>
      </c>
      <c r="AU778" s="148" t="s">
        <v>98</v>
      </c>
      <c r="AY778" s="17" t="s">
        <v>171</v>
      </c>
      <c r="BE778" s="149">
        <f>IF(N778="základní",J778,0)</f>
        <v>0</v>
      </c>
      <c r="BF778" s="149">
        <f>IF(N778="snížená",J778,0)</f>
        <v>0</v>
      </c>
      <c r="BG778" s="149">
        <f>IF(N778="zákl. přenesená",J778,0)</f>
        <v>0</v>
      </c>
      <c r="BH778" s="149">
        <f>IF(N778="sníž. přenesená",J778,0)</f>
        <v>0</v>
      </c>
      <c r="BI778" s="149">
        <f>IF(N778="nulová",J778,0)</f>
        <v>0</v>
      </c>
      <c r="BJ778" s="17" t="s">
        <v>92</v>
      </c>
      <c r="BK778" s="149">
        <f>ROUND(I778*H778,2)</f>
        <v>0</v>
      </c>
      <c r="BL778" s="17" t="s">
        <v>178</v>
      </c>
      <c r="BM778" s="148" t="s">
        <v>2633</v>
      </c>
    </row>
    <row r="779" spans="2:65" s="1" customFormat="1" ht="19.2">
      <c r="B779" s="33"/>
      <c r="D779" s="150" t="s">
        <v>180</v>
      </c>
      <c r="F779" s="151" t="s">
        <v>557</v>
      </c>
      <c r="I779" s="152"/>
      <c r="L779" s="33"/>
      <c r="M779" s="153"/>
      <c r="T779" s="57"/>
      <c r="AT779" s="17" t="s">
        <v>180</v>
      </c>
      <c r="AU779" s="17" t="s">
        <v>98</v>
      </c>
    </row>
    <row r="780" spans="2:65" s="12" customFormat="1">
      <c r="B780" s="154"/>
      <c r="D780" s="150" t="s">
        <v>182</v>
      </c>
      <c r="E780" s="155" t="s">
        <v>1</v>
      </c>
      <c r="F780" s="156" t="s">
        <v>2629</v>
      </c>
      <c r="H780" s="157">
        <v>24.056000000000001</v>
      </c>
      <c r="I780" s="158"/>
      <c r="L780" s="154"/>
      <c r="M780" s="159"/>
      <c r="T780" s="160"/>
      <c r="AT780" s="155" t="s">
        <v>182</v>
      </c>
      <c r="AU780" s="155" t="s">
        <v>98</v>
      </c>
      <c r="AV780" s="12" t="s">
        <v>98</v>
      </c>
      <c r="AW780" s="12" t="s">
        <v>40</v>
      </c>
      <c r="AX780" s="12" t="s">
        <v>85</v>
      </c>
      <c r="AY780" s="155" t="s">
        <v>171</v>
      </c>
    </row>
    <row r="781" spans="2:65" s="15" customFormat="1">
      <c r="B781" s="188"/>
      <c r="D781" s="150" t="s">
        <v>182</v>
      </c>
      <c r="E781" s="189" t="s">
        <v>1</v>
      </c>
      <c r="F781" s="190" t="s">
        <v>808</v>
      </c>
      <c r="H781" s="191">
        <v>24.056000000000001</v>
      </c>
      <c r="I781" s="192"/>
      <c r="L781" s="188"/>
      <c r="M781" s="193"/>
      <c r="T781" s="194"/>
      <c r="AT781" s="189" t="s">
        <v>182</v>
      </c>
      <c r="AU781" s="189" t="s">
        <v>98</v>
      </c>
      <c r="AV781" s="15" t="s">
        <v>190</v>
      </c>
      <c r="AW781" s="15" t="s">
        <v>40</v>
      </c>
      <c r="AX781" s="15" t="s">
        <v>85</v>
      </c>
      <c r="AY781" s="189" t="s">
        <v>171</v>
      </c>
    </row>
    <row r="782" spans="2:65" s="12" customFormat="1">
      <c r="B782" s="154"/>
      <c r="D782" s="150" t="s">
        <v>182</v>
      </c>
      <c r="E782" s="155" t="s">
        <v>1</v>
      </c>
      <c r="F782" s="156" t="s">
        <v>2630</v>
      </c>
      <c r="H782" s="157">
        <v>0.69</v>
      </c>
      <c r="I782" s="158"/>
      <c r="L782" s="154"/>
      <c r="M782" s="159"/>
      <c r="T782" s="160"/>
      <c r="AT782" s="155" t="s">
        <v>182</v>
      </c>
      <c r="AU782" s="155" t="s">
        <v>98</v>
      </c>
      <c r="AV782" s="12" t="s">
        <v>98</v>
      </c>
      <c r="AW782" s="12" t="s">
        <v>40</v>
      </c>
      <c r="AX782" s="12" t="s">
        <v>85</v>
      </c>
      <c r="AY782" s="155" t="s">
        <v>171</v>
      </c>
    </row>
    <row r="783" spans="2:65" s="15" customFormat="1">
      <c r="B783" s="188"/>
      <c r="D783" s="150" t="s">
        <v>182</v>
      </c>
      <c r="E783" s="189" t="s">
        <v>1</v>
      </c>
      <c r="F783" s="190" t="s">
        <v>808</v>
      </c>
      <c r="H783" s="191">
        <v>0.69</v>
      </c>
      <c r="I783" s="192"/>
      <c r="L783" s="188"/>
      <c r="M783" s="193"/>
      <c r="T783" s="194"/>
      <c r="AT783" s="189" t="s">
        <v>182</v>
      </c>
      <c r="AU783" s="189" t="s">
        <v>98</v>
      </c>
      <c r="AV783" s="15" t="s">
        <v>190</v>
      </c>
      <c r="AW783" s="15" t="s">
        <v>40</v>
      </c>
      <c r="AX783" s="15" t="s">
        <v>85</v>
      </c>
      <c r="AY783" s="189" t="s">
        <v>171</v>
      </c>
    </row>
    <row r="784" spans="2:65" s="12" customFormat="1">
      <c r="B784" s="154"/>
      <c r="D784" s="150" t="s">
        <v>182</v>
      </c>
      <c r="E784" s="155" t="s">
        <v>1</v>
      </c>
      <c r="F784" s="156" t="s">
        <v>2627</v>
      </c>
      <c r="H784" s="157">
        <v>19.856000000000002</v>
      </c>
      <c r="I784" s="158"/>
      <c r="L784" s="154"/>
      <c r="M784" s="159"/>
      <c r="T784" s="160"/>
      <c r="AT784" s="155" t="s">
        <v>182</v>
      </c>
      <c r="AU784" s="155" t="s">
        <v>98</v>
      </c>
      <c r="AV784" s="12" t="s">
        <v>98</v>
      </c>
      <c r="AW784" s="12" t="s">
        <v>40</v>
      </c>
      <c r="AX784" s="12" t="s">
        <v>85</v>
      </c>
      <c r="AY784" s="155" t="s">
        <v>171</v>
      </c>
    </row>
    <row r="785" spans="2:65" s="15" customFormat="1">
      <c r="B785" s="188"/>
      <c r="D785" s="150" t="s">
        <v>182</v>
      </c>
      <c r="E785" s="189" t="s">
        <v>1</v>
      </c>
      <c r="F785" s="190" t="s">
        <v>808</v>
      </c>
      <c r="H785" s="191">
        <v>19.856000000000002</v>
      </c>
      <c r="I785" s="192"/>
      <c r="L785" s="188"/>
      <c r="M785" s="193"/>
      <c r="T785" s="194"/>
      <c r="AT785" s="189" t="s">
        <v>182</v>
      </c>
      <c r="AU785" s="189" t="s">
        <v>98</v>
      </c>
      <c r="AV785" s="15" t="s">
        <v>190</v>
      </c>
      <c r="AW785" s="15" t="s">
        <v>40</v>
      </c>
      <c r="AX785" s="15" t="s">
        <v>85</v>
      </c>
      <c r="AY785" s="189" t="s">
        <v>171</v>
      </c>
    </row>
    <row r="786" spans="2:65" s="13" customFormat="1">
      <c r="B786" s="172"/>
      <c r="D786" s="150" t="s">
        <v>182</v>
      </c>
      <c r="E786" s="173" t="s">
        <v>1</v>
      </c>
      <c r="F786" s="174" t="s">
        <v>546</v>
      </c>
      <c r="H786" s="175">
        <v>44.602000000000004</v>
      </c>
      <c r="I786" s="176"/>
      <c r="L786" s="172"/>
      <c r="M786" s="177"/>
      <c r="T786" s="178"/>
      <c r="AT786" s="173" t="s">
        <v>182</v>
      </c>
      <c r="AU786" s="173" t="s">
        <v>98</v>
      </c>
      <c r="AV786" s="13" t="s">
        <v>178</v>
      </c>
      <c r="AW786" s="13" t="s">
        <v>40</v>
      </c>
      <c r="AX786" s="13" t="s">
        <v>92</v>
      </c>
      <c r="AY786" s="173" t="s">
        <v>171</v>
      </c>
    </row>
    <row r="787" spans="2:65" s="1" customFormat="1" ht="37.799999999999997" customHeight="1">
      <c r="B787" s="33"/>
      <c r="C787" s="137" t="s">
        <v>1600</v>
      </c>
      <c r="D787" s="137" t="s">
        <v>173</v>
      </c>
      <c r="E787" s="138" t="s">
        <v>559</v>
      </c>
      <c r="F787" s="139" t="s">
        <v>560</v>
      </c>
      <c r="G787" s="140" t="s">
        <v>253</v>
      </c>
      <c r="H787" s="141">
        <v>0.69</v>
      </c>
      <c r="I787" s="142"/>
      <c r="J787" s="143">
        <f>ROUND(I787*H787,2)</f>
        <v>0</v>
      </c>
      <c r="K787" s="139" t="s">
        <v>177</v>
      </c>
      <c r="L787" s="33"/>
      <c r="M787" s="144" t="s">
        <v>1</v>
      </c>
      <c r="N787" s="145" t="s">
        <v>50</v>
      </c>
      <c r="P787" s="146">
        <f>O787*H787</f>
        <v>0</v>
      </c>
      <c r="Q787" s="146">
        <v>0</v>
      </c>
      <c r="R787" s="146">
        <f>Q787*H787</f>
        <v>0</v>
      </c>
      <c r="S787" s="146">
        <v>0</v>
      </c>
      <c r="T787" s="147">
        <f>S787*H787</f>
        <v>0</v>
      </c>
      <c r="AR787" s="148" t="s">
        <v>178</v>
      </c>
      <c r="AT787" s="148" t="s">
        <v>173</v>
      </c>
      <c r="AU787" s="148" t="s">
        <v>98</v>
      </c>
      <c r="AY787" s="17" t="s">
        <v>171</v>
      </c>
      <c r="BE787" s="149">
        <f>IF(N787="základní",J787,0)</f>
        <v>0</v>
      </c>
      <c r="BF787" s="149">
        <f>IF(N787="snížená",J787,0)</f>
        <v>0</v>
      </c>
      <c r="BG787" s="149">
        <f>IF(N787="zákl. přenesená",J787,0)</f>
        <v>0</v>
      </c>
      <c r="BH787" s="149">
        <f>IF(N787="sníž. přenesená",J787,0)</f>
        <v>0</v>
      </c>
      <c r="BI787" s="149">
        <f>IF(N787="nulová",J787,0)</f>
        <v>0</v>
      </c>
      <c r="BJ787" s="17" t="s">
        <v>92</v>
      </c>
      <c r="BK787" s="149">
        <f>ROUND(I787*H787,2)</f>
        <v>0</v>
      </c>
      <c r="BL787" s="17" t="s">
        <v>178</v>
      </c>
      <c r="BM787" s="148" t="s">
        <v>2634</v>
      </c>
    </row>
    <row r="788" spans="2:65" s="1" customFormat="1" ht="28.8">
      <c r="B788" s="33"/>
      <c r="D788" s="150" t="s">
        <v>180</v>
      </c>
      <c r="F788" s="151" t="s">
        <v>562</v>
      </c>
      <c r="I788" s="152"/>
      <c r="L788" s="33"/>
      <c r="M788" s="153"/>
      <c r="T788" s="57"/>
      <c r="AT788" s="17" t="s">
        <v>180</v>
      </c>
      <c r="AU788" s="17" t="s">
        <v>98</v>
      </c>
    </row>
    <row r="789" spans="2:65" s="12" customFormat="1">
      <c r="B789" s="154"/>
      <c r="D789" s="150" t="s">
        <v>182</v>
      </c>
      <c r="E789" s="155" t="s">
        <v>1</v>
      </c>
      <c r="F789" s="156" t="s">
        <v>2630</v>
      </c>
      <c r="H789" s="157">
        <v>0.69</v>
      </c>
      <c r="I789" s="158"/>
      <c r="L789" s="154"/>
      <c r="M789" s="159"/>
      <c r="T789" s="160"/>
      <c r="AT789" s="155" t="s">
        <v>182</v>
      </c>
      <c r="AU789" s="155" t="s">
        <v>98</v>
      </c>
      <c r="AV789" s="12" t="s">
        <v>98</v>
      </c>
      <c r="AW789" s="12" t="s">
        <v>40</v>
      </c>
      <c r="AX789" s="12" t="s">
        <v>85</v>
      </c>
      <c r="AY789" s="155" t="s">
        <v>171</v>
      </c>
    </row>
    <row r="790" spans="2:65" s="13" customFormat="1">
      <c r="B790" s="172"/>
      <c r="D790" s="150" t="s">
        <v>182</v>
      </c>
      <c r="E790" s="173" t="s">
        <v>1</v>
      </c>
      <c r="F790" s="174" t="s">
        <v>546</v>
      </c>
      <c r="H790" s="175">
        <v>0.69</v>
      </c>
      <c r="I790" s="176"/>
      <c r="L790" s="172"/>
      <c r="M790" s="177"/>
      <c r="T790" s="178"/>
      <c r="AT790" s="173" t="s">
        <v>182</v>
      </c>
      <c r="AU790" s="173" t="s">
        <v>98</v>
      </c>
      <c r="AV790" s="13" t="s">
        <v>178</v>
      </c>
      <c r="AW790" s="13" t="s">
        <v>40</v>
      </c>
      <c r="AX790" s="13" t="s">
        <v>92</v>
      </c>
      <c r="AY790" s="173" t="s">
        <v>171</v>
      </c>
    </row>
    <row r="791" spans="2:65" s="1" customFormat="1" ht="44.25" customHeight="1">
      <c r="B791" s="33"/>
      <c r="C791" s="137" t="s">
        <v>1606</v>
      </c>
      <c r="D791" s="137" t="s">
        <v>173</v>
      </c>
      <c r="E791" s="138" t="s">
        <v>565</v>
      </c>
      <c r="F791" s="139" t="s">
        <v>566</v>
      </c>
      <c r="G791" s="140" t="s">
        <v>253</v>
      </c>
      <c r="H791" s="141">
        <v>24.056000000000001</v>
      </c>
      <c r="I791" s="142"/>
      <c r="J791" s="143">
        <f>ROUND(I791*H791,2)</f>
        <v>0</v>
      </c>
      <c r="K791" s="139" t="s">
        <v>177</v>
      </c>
      <c r="L791" s="33"/>
      <c r="M791" s="144" t="s">
        <v>1</v>
      </c>
      <c r="N791" s="145" t="s">
        <v>50</v>
      </c>
      <c r="P791" s="146">
        <f>O791*H791</f>
        <v>0</v>
      </c>
      <c r="Q791" s="146">
        <v>0</v>
      </c>
      <c r="R791" s="146">
        <f>Q791*H791</f>
        <v>0</v>
      </c>
      <c r="S791" s="146">
        <v>0</v>
      </c>
      <c r="T791" s="147">
        <f>S791*H791</f>
        <v>0</v>
      </c>
      <c r="AR791" s="148" t="s">
        <v>178</v>
      </c>
      <c r="AT791" s="148" t="s">
        <v>173</v>
      </c>
      <c r="AU791" s="148" t="s">
        <v>98</v>
      </c>
      <c r="AY791" s="17" t="s">
        <v>171</v>
      </c>
      <c r="BE791" s="149">
        <f>IF(N791="základní",J791,0)</f>
        <v>0</v>
      </c>
      <c r="BF791" s="149">
        <f>IF(N791="snížená",J791,0)</f>
        <v>0</v>
      </c>
      <c r="BG791" s="149">
        <f>IF(N791="zákl. přenesená",J791,0)</f>
        <v>0</v>
      </c>
      <c r="BH791" s="149">
        <f>IF(N791="sníž. přenesená",J791,0)</f>
        <v>0</v>
      </c>
      <c r="BI791" s="149">
        <f>IF(N791="nulová",J791,0)</f>
        <v>0</v>
      </c>
      <c r="BJ791" s="17" t="s">
        <v>92</v>
      </c>
      <c r="BK791" s="149">
        <f>ROUND(I791*H791,2)</f>
        <v>0</v>
      </c>
      <c r="BL791" s="17" t="s">
        <v>178</v>
      </c>
      <c r="BM791" s="148" t="s">
        <v>2635</v>
      </c>
    </row>
    <row r="792" spans="2:65" s="1" customFormat="1" ht="28.8">
      <c r="B792" s="33"/>
      <c r="D792" s="150" t="s">
        <v>180</v>
      </c>
      <c r="F792" s="151" t="s">
        <v>566</v>
      </c>
      <c r="I792" s="152"/>
      <c r="L792" s="33"/>
      <c r="M792" s="153"/>
      <c r="T792" s="57"/>
      <c r="AT792" s="17" t="s">
        <v>180</v>
      </c>
      <c r="AU792" s="17" t="s">
        <v>98</v>
      </c>
    </row>
    <row r="793" spans="2:65" s="12" customFormat="1">
      <c r="B793" s="154"/>
      <c r="D793" s="150" t="s">
        <v>182</v>
      </c>
      <c r="E793" s="155" t="s">
        <v>1</v>
      </c>
      <c r="F793" s="156" t="s">
        <v>2629</v>
      </c>
      <c r="H793" s="157">
        <v>24.056000000000001</v>
      </c>
      <c r="I793" s="158"/>
      <c r="L793" s="154"/>
      <c r="M793" s="159"/>
      <c r="T793" s="160"/>
      <c r="AT793" s="155" t="s">
        <v>182</v>
      </c>
      <c r="AU793" s="155" t="s">
        <v>98</v>
      </c>
      <c r="AV793" s="12" t="s">
        <v>98</v>
      </c>
      <c r="AW793" s="12" t="s">
        <v>40</v>
      </c>
      <c r="AX793" s="12" t="s">
        <v>85</v>
      </c>
      <c r="AY793" s="155" t="s">
        <v>171</v>
      </c>
    </row>
    <row r="794" spans="2:65" s="13" customFormat="1">
      <c r="B794" s="172"/>
      <c r="D794" s="150" t="s">
        <v>182</v>
      </c>
      <c r="E794" s="173" t="s">
        <v>1</v>
      </c>
      <c r="F794" s="174" t="s">
        <v>546</v>
      </c>
      <c r="H794" s="175">
        <v>24.056000000000001</v>
      </c>
      <c r="I794" s="176"/>
      <c r="L794" s="172"/>
      <c r="M794" s="177"/>
      <c r="T794" s="178"/>
      <c r="AT794" s="173" t="s">
        <v>182</v>
      </c>
      <c r="AU794" s="173" t="s">
        <v>98</v>
      </c>
      <c r="AV794" s="13" t="s">
        <v>178</v>
      </c>
      <c r="AW794" s="13" t="s">
        <v>40</v>
      </c>
      <c r="AX794" s="13" t="s">
        <v>92</v>
      </c>
      <c r="AY794" s="173" t="s">
        <v>171</v>
      </c>
    </row>
    <row r="795" spans="2:65" s="11" customFormat="1" ht="22.8" customHeight="1">
      <c r="B795" s="125"/>
      <c r="D795" s="126" t="s">
        <v>84</v>
      </c>
      <c r="E795" s="135" t="s">
        <v>574</v>
      </c>
      <c r="F795" s="135" t="s">
        <v>575</v>
      </c>
      <c r="I795" s="128"/>
      <c r="J795" s="136">
        <f>BK795</f>
        <v>0</v>
      </c>
      <c r="L795" s="125"/>
      <c r="M795" s="130"/>
      <c r="P795" s="131">
        <f>SUM(P796:P797)</f>
        <v>0</v>
      </c>
      <c r="R795" s="131">
        <f>SUM(R796:R797)</f>
        <v>0</v>
      </c>
      <c r="T795" s="132">
        <f>SUM(T796:T797)</f>
        <v>0</v>
      </c>
      <c r="AR795" s="126" t="s">
        <v>92</v>
      </c>
      <c r="AT795" s="133" t="s">
        <v>84</v>
      </c>
      <c r="AU795" s="133" t="s">
        <v>92</v>
      </c>
      <c r="AY795" s="126" t="s">
        <v>171</v>
      </c>
      <c r="BK795" s="134">
        <f>SUM(BK796:BK797)</f>
        <v>0</v>
      </c>
    </row>
    <row r="796" spans="2:65" s="1" customFormat="1" ht="24.15" customHeight="1">
      <c r="B796" s="33"/>
      <c r="C796" s="137" t="s">
        <v>1611</v>
      </c>
      <c r="D796" s="137" t="s">
        <v>173</v>
      </c>
      <c r="E796" s="138" t="s">
        <v>2022</v>
      </c>
      <c r="F796" s="139" t="s">
        <v>2023</v>
      </c>
      <c r="G796" s="140" t="s">
        <v>253</v>
      </c>
      <c r="H796" s="141">
        <v>41.494</v>
      </c>
      <c r="I796" s="142"/>
      <c r="J796" s="143">
        <f>ROUND(I796*H796,2)</f>
        <v>0</v>
      </c>
      <c r="K796" s="139" t="s">
        <v>177</v>
      </c>
      <c r="L796" s="33"/>
      <c r="M796" s="144" t="s">
        <v>1</v>
      </c>
      <c r="N796" s="145" t="s">
        <v>50</v>
      </c>
      <c r="P796" s="146">
        <f>O796*H796</f>
        <v>0</v>
      </c>
      <c r="Q796" s="146">
        <v>0</v>
      </c>
      <c r="R796" s="146">
        <f>Q796*H796</f>
        <v>0</v>
      </c>
      <c r="S796" s="146">
        <v>0</v>
      </c>
      <c r="T796" s="147">
        <f>S796*H796</f>
        <v>0</v>
      </c>
      <c r="AR796" s="148" t="s">
        <v>178</v>
      </c>
      <c r="AT796" s="148" t="s">
        <v>173</v>
      </c>
      <c r="AU796" s="148" t="s">
        <v>98</v>
      </c>
      <c r="AY796" s="17" t="s">
        <v>171</v>
      </c>
      <c r="BE796" s="149">
        <f>IF(N796="základní",J796,0)</f>
        <v>0</v>
      </c>
      <c r="BF796" s="149">
        <f>IF(N796="snížená",J796,0)</f>
        <v>0</v>
      </c>
      <c r="BG796" s="149">
        <f>IF(N796="zákl. přenesená",J796,0)</f>
        <v>0</v>
      </c>
      <c r="BH796" s="149">
        <f>IF(N796="sníž. přenesená",J796,0)</f>
        <v>0</v>
      </c>
      <c r="BI796" s="149">
        <f>IF(N796="nulová",J796,0)</f>
        <v>0</v>
      </c>
      <c r="BJ796" s="17" t="s">
        <v>92</v>
      </c>
      <c r="BK796" s="149">
        <f>ROUND(I796*H796,2)</f>
        <v>0</v>
      </c>
      <c r="BL796" s="17" t="s">
        <v>178</v>
      </c>
      <c r="BM796" s="148" t="s">
        <v>2636</v>
      </c>
    </row>
    <row r="797" spans="2:65" s="1" customFormat="1" ht="28.8">
      <c r="B797" s="33"/>
      <c r="D797" s="150" t="s">
        <v>180</v>
      </c>
      <c r="F797" s="151" t="s">
        <v>2025</v>
      </c>
      <c r="I797" s="152"/>
      <c r="L797" s="33"/>
      <c r="M797" s="153"/>
      <c r="T797" s="57"/>
      <c r="AT797" s="17" t="s">
        <v>180</v>
      </c>
      <c r="AU797" s="17" t="s">
        <v>98</v>
      </c>
    </row>
    <row r="798" spans="2:65" s="11" customFormat="1" ht="25.95" customHeight="1">
      <c r="B798" s="125"/>
      <c r="D798" s="126" t="s">
        <v>84</v>
      </c>
      <c r="E798" s="127" t="s">
        <v>130</v>
      </c>
      <c r="F798" s="127" t="s">
        <v>2026</v>
      </c>
      <c r="I798" s="128"/>
      <c r="J798" s="129">
        <f>BK798</f>
        <v>0</v>
      </c>
      <c r="L798" s="125"/>
      <c r="M798" s="130"/>
      <c r="P798" s="131">
        <f>P799</f>
        <v>0</v>
      </c>
      <c r="R798" s="131">
        <f>R799</f>
        <v>0</v>
      </c>
      <c r="T798" s="132">
        <f>T799</f>
        <v>0</v>
      </c>
      <c r="AR798" s="126" t="s">
        <v>202</v>
      </c>
      <c r="AT798" s="133" t="s">
        <v>84</v>
      </c>
      <c r="AU798" s="133" t="s">
        <v>85</v>
      </c>
      <c r="AY798" s="126" t="s">
        <v>171</v>
      </c>
      <c r="BK798" s="134">
        <f>BK799</f>
        <v>0</v>
      </c>
    </row>
    <row r="799" spans="2:65" s="11" customFormat="1" ht="22.8" customHeight="1">
      <c r="B799" s="125"/>
      <c r="D799" s="126" t="s">
        <v>84</v>
      </c>
      <c r="E799" s="135" t="s">
        <v>2027</v>
      </c>
      <c r="F799" s="135" t="s">
        <v>2028</v>
      </c>
      <c r="I799" s="128"/>
      <c r="J799" s="136">
        <f>BK799</f>
        <v>0</v>
      </c>
      <c r="L799" s="125"/>
      <c r="M799" s="130"/>
      <c r="P799" s="131">
        <f>SUM(P800:P803)</f>
        <v>0</v>
      </c>
      <c r="R799" s="131">
        <f>SUM(R800:R803)</f>
        <v>0</v>
      </c>
      <c r="T799" s="132">
        <f>SUM(T800:T803)</f>
        <v>0</v>
      </c>
      <c r="AR799" s="126" t="s">
        <v>202</v>
      </c>
      <c r="AT799" s="133" t="s">
        <v>84</v>
      </c>
      <c r="AU799" s="133" t="s">
        <v>92</v>
      </c>
      <c r="AY799" s="126" t="s">
        <v>171</v>
      </c>
      <c r="BK799" s="134">
        <f>SUM(BK800:BK803)</f>
        <v>0</v>
      </c>
    </row>
    <row r="800" spans="2:65" s="1" customFormat="1" ht="16.5" customHeight="1">
      <c r="B800" s="33"/>
      <c r="C800" s="137" t="s">
        <v>1615</v>
      </c>
      <c r="D800" s="137" t="s">
        <v>173</v>
      </c>
      <c r="E800" s="138" t="s">
        <v>2030</v>
      </c>
      <c r="F800" s="139" t="s">
        <v>2031</v>
      </c>
      <c r="G800" s="140" t="s">
        <v>2032</v>
      </c>
      <c r="H800" s="141">
        <v>1</v>
      </c>
      <c r="I800" s="142"/>
      <c r="J800" s="143">
        <f>ROUND(I800*H800,2)</f>
        <v>0</v>
      </c>
      <c r="K800" s="139" t="s">
        <v>177</v>
      </c>
      <c r="L800" s="33"/>
      <c r="M800" s="144" t="s">
        <v>1</v>
      </c>
      <c r="N800" s="145" t="s">
        <v>50</v>
      </c>
      <c r="P800" s="146">
        <f>O800*H800</f>
        <v>0</v>
      </c>
      <c r="Q800" s="146">
        <v>0</v>
      </c>
      <c r="R800" s="146">
        <f>Q800*H800</f>
        <v>0</v>
      </c>
      <c r="S800" s="146">
        <v>0</v>
      </c>
      <c r="T800" s="147">
        <f>S800*H800</f>
        <v>0</v>
      </c>
      <c r="AR800" s="148" t="s">
        <v>2033</v>
      </c>
      <c r="AT800" s="148" t="s">
        <v>173</v>
      </c>
      <c r="AU800" s="148" t="s">
        <v>98</v>
      </c>
      <c r="AY800" s="17" t="s">
        <v>171</v>
      </c>
      <c r="BE800" s="149">
        <f>IF(N800="základní",J800,0)</f>
        <v>0</v>
      </c>
      <c r="BF800" s="149">
        <f>IF(N800="snížená",J800,0)</f>
        <v>0</v>
      </c>
      <c r="BG800" s="149">
        <f>IF(N800="zákl. přenesená",J800,0)</f>
        <v>0</v>
      </c>
      <c r="BH800" s="149">
        <f>IF(N800="sníž. přenesená",J800,0)</f>
        <v>0</v>
      </c>
      <c r="BI800" s="149">
        <f>IF(N800="nulová",J800,0)</f>
        <v>0</v>
      </c>
      <c r="BJ800" s="17" t="s">
        <v>92</v>
      </c>
      <c r="BK800" s="149">
        <f>ROUND(I800*H800,2)</f>
        <v>0</v>
      </c>
      <c r="BL800" s="17" t="s">
        <v>2033</v>
      </c>
      <c r="BM800" s="148" t="s">
        <v>2637</v>
      </c>
    </row>
    <row r="801" spans="2:51" s="1" customFormat="1">
      <c r="B801" s="33"/>
      <c r="D801" s="150" t="s">
        <v>180</v>
      </c>
      <c r="F801" s="151" t="s">
        <v>2031</v>
      </c>
      <c r="I801" s="152"/>
      <c r="L801" s="33"/>
      <c r="M801" s="153"/>
      <c r="T801" s="57"/>
      <c r="AT801" s="17" t="s">
        <v>180</v>
      </c>
      <c r="AU801" s="17" t="s">
        <v>98</v>
      </c>
    </row>
    <row r="802" spans="2:51" s="12" customFormat="1" ht="20.399999999999999">
      <c r="B802" s="154"/>
      <c r="D802" s="150" t="s">
        <v>182</v>
      </c>
      <c r="E802" s="155" t="s">
        <v>1</v>
      </c>
      <c r="F802" s="156" t="s">
        <v>2035</v>
      </c>
      <c r="H802" s="157">
        <v>1</v>
      </c>
      <c r="I802" s="158"/>
      <c r="L802" s="154"/>
      <c r="M802" s="159"/>
      <c r="T802" s="160"/>
      <c r="AT802" s="155" t="s">
        <v>182</v>
      </c>
      <c r="AU802" s="155" t="s">
        <v>98</v>
      </c>
      <c r="AV802" s="12" t="s">
        <v>98</v>
      </c>
      <c r="AW802" s="12" t="s">
        <v>40</v>
      </c>
      <c r="AX802" s="12" t="s">
        <v>85</v>
      </c>
      <c r="AY802" s="155" t="s">
        <v>171</v>
      </c>
    </row>
    <row r="803" spans="2:51" s="13" customFormat="1">
      <c r="B803" s="172"/>
      <c r="D803" s="150" t="s">
        <v>182</v>
      </c>
      <c r="E803" s="173" t="s">
        <v>1</v>
      </c>
      <c r="F803" s="174" t="s">
        <v>546</v>
      </c>
      <c r="H803" s="175">
        <v>1</v>
      </c>
      <c r="I803" s="176"/>
      <c r="L803" s="172"/>
      <c r="M803" s="195"/>
      <c r="N803" s="196"/>
      <c r="O803" s="196"/>
      <c r="P803" s="196"/>
      <c r="Q803" s="196"/>
      <c r="R803" s="196"/>
      <c r="S803" s="196"/>
      <c r="T803" s="197"/>
      <c r="AT803" s="173" t="s">
        <v>182</v>
      </c>
      <c r="AU803" s="173" t="s">
        <v>98</v>
      </c>
      <c r="AV803" s="13" t="s">
        <v>178</v>
      </c>
      <c r="AW803" s="13" t="s">
        <v>40</v>
      </c>
      <c r="AX803" s="13" t="s">
        <v>92</v>
      </c>
      <c r="AY803" s="173" t="s">
        <v>171</v>
      </c>
    </row>
    <row r="804" spans="2:51" s="1" customFormat="1" ht="6.9" customHeight="1">
      <c r="B804" s="45"/>
      <c r="C804" s="46"/>
      <c r="D804" s="46"/>
      <c r="E804" s="46"/>
      <c r="F804" s="46"/>
      <c r="G804" s="46"/>
      <c r="H804" s="46"/>
      <c r="I804" s="46"/>
      <c r="J804" s="46"/>
      <c r="K804" s="46"/>
      <c r="L804" s="33"/>
    </row>
  </sheetData>
  <sheetProtection algorithmName="SHA-512" hashValue="RpSaG6kTQ0FfDvyz7Ul8FI93GBfXTIf3310d6ImnDfk7F3GYjHePd/zfom5U/D9BOBfixB6CR9sMfgS5OEzn5Q==" saltValue="wIUiZlooMNGkIon1PKHzU6eg0gxlYA280BDdxa6Td3oC0aqGo/is5WZUnfFerG4v3fR4e8HRSqrIhqFBn3rPcw==" spinCount="100000" sheet="1" objects="1" scenarios="1" formatColumns="0" formatRows="0" autoFilter="0"/>
  <autoFilter ref="C130:K803" xr:uid="{00000000-0009-0000-0000-000005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600"/>
  <sheetViews>
    <sheetView showGridLines="0" topLeftCell="A2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120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2337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2638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ROUND(J126,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ROUND((SUM(BE126:BE599)),  2)</f>
        <v>0</v>
      </c>
      <c r="I35" s="97">
        <v>0.21</v>
      </c>
      <c r="J35" s="87">
        <f>ROUND(((SUM(BE126:BE599))*I35),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ROUND((SUM(BF126:BF599)),  2)</f>
        <v>0</v>
      </c>
      <c r="I36" s="97">
        <v>0.15</v>
      </c>
      <c r="J36" s="87">
        <f>ROUND(((SUM(BF126:BF599))*I36),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ROUND((SUM(BG126:BG599)),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ROUND((SUM(BH126:BH599)),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ROUND((SUM(BI126:BI599)),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2337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SO 13 - Rekonstrukce vodovodu, Smetanova ulice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J126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J127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J128</f>
        <v>0</v>
      </c>
      <c r="L100" s="113"/>
    </row>
    <row r="101" spans="2:47" s="9" customFormat="1" ht="19.95" customHeight="1">
      <c r="B101" s="113"/>
      <c r="D101" s="114" t="s">
        <v>721</v>
      </c>
      <c r="E101" s="115"/>
      <c r="F101" s="115"/>
      <c r="G101" s="115"/>
      <c r="H101" s="115"/>
      <c r="I101" s="115"/>
      <c r="J101" s="116">
        <f>J320</f>
        <v>0</v>
      </c>
      <c r="L101" s="113"/>
    </row>
    <row r="102" spans="2:47" s="9" customFormat="1" ht="19.95" customHeight="1">
      <c r="B102" s="113"/>
      <c r="D102" s="114" t="s">
        <v>150</v>
      </c>
      <c r="E102" s="115"/>
      <c r="F102" s="115"/>
      <c r="G102" s="115"/>
      <c r="H102" s="115"/>
      <c r="I102" s="115"/>
      <c r="J102" s="116">
        <f>J336</f>
        <v>0</v>
      </c>
      <c r="L102" s="113"/>
    </row>
    <row r="103" spans="2:47" s="9" customFormat="1" ht="19.95" customHeight="1">
      <c r="B103" s="113"/>
      <c r="D103" s="114" t="s">
        <v>152</v>
      </c>
      <c r="E103" s="115"/>
      <c r="F103" s="115"/>
      <c r="G103" s="115"/>
      <c r="H103" s="115"/>
      <c r="I103" s="115"/>
      <c r="J103" s="116">
        <f>J580</f>
        <v>0</v>
      </c>
      <c r="L103" s="113"/>
    </row>
    <row r="104" spans="2:47" s="9" customFormat="1" ht="19.95" customHeight="1">
      <c r="B104" s="113"/>
      <c r="D104" s="114" t="s">
        <v>153</v>
      </c>
      <c r="E104" s="115"/>
      <c r="F104" s="115"/>
      <c r="G104" s="115"/>
      <c r="H104" s="115"/>
      <c r="I104" s="115"/>
      <c r="J104" s="116">
        <f>J597</f>
        <v>0</v>
      </c>
      <c r="L104" s="113"/>
    </row>
    <row r="105" spans="2:47" s="1" customFormat="1" ht="21.75" customHeight="1">
      <c r="B105" s="33"/>
      <c r="L105" s="33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47" s="1" customFormat="1" ht="6.9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47" s="1" customFormat="1" ht="24.9" customHeight="1">
      <c r="B111" s="33"/>
      <c r="C111" s="21" t="s">
        <v>156</v>
      </c>
      <c r="L111" s="33"/>
    </row>
    <row r="112" spans="2:47" s="1" customFormat="1" ht="6.9" customHeight="1">
      <c r="B112" s="33"/>
      <c r="L112" s="33"/>
    </row>
    <row r="113" spans="2:63" s="1" customFormat="1" ht="12" customHeight="1">
      <c r="B113" s="33"/>
      <c r="C113" s="27" t="s">
        <v>16</v>
      </c>
      <c r="L113" s="33"/>
    </row>
    <row r="114" spans="2:63" s="1" customFormat="1" ht="26.25" customHeight="1">
      <c r="B114" s="33"/>
      <c r="E114" s="241" t="str">
        <f>E7</f>
        <v>Sušice - stavební úpravy kanalizace a vodovodu v ul. 5. května, Smetanova a Studentská</v>
      </c>
      <c r="F114" s="242"/>
      <c r="G114" s="242"/>
      <c r="H114" s="242"/>
      <c r="L114" s="33"/>
    </row>
    <row r="115" spans="2:63" ht="12" customHeight="1">
      <c r="B115" s="20"/>
      <c r="C115" s="27" t="s">
        <v>133</v>
      </c>
      <c r="L115" s="20"/>
    </row>
    <row r="116" spans="2:63" s="1" customFormat="1" ht="16.5" customHeight="1">
      <c r="B116" s="33"/>
      <c r="E116" s="241" t="s">
        <v>2337</v>
      </c>
      <c r="F116" s="240"/>
      <c r="G116" s="240"/>
      <c r="H116" s="240"/>
      <c r="L116" s="33"/>
    </row>
    <row r="117" spans="2:63" s="1" customFormat="1" ht="12" customHeight="1">
      <c r="B117" s="33"/>
      <c r="C117" s="27" t="s">
        <v>135</v>
      </c>
      <c r="L117" s="33"/>
    </row>
    <row r="118" spans="2:63" s="1" customFormat="1" ht="16.5" customHeight="1">
      <c r="B118" s="33"/>
      <c r="E118" s="235" t="str">
        <f>E11</f>
        <v>SO 13 - Rekonstrukce vodovodu, Smetanova ulice</v>
      </c>
      <c r="F118" s="240"/>
      <c r="G118" s="240"/>
      <c r="H118" s="240"/>
      <c r="L118" s="33"/>
    </row>
    <row r="119" spans="2:63" s="1" customFormat="1" ht="6.9" customHeight="1">
      <c r="B119" s="33"/>
      <c r="L119" s="33"/>
    </row>
    <row r="120" spans="2:63" s="1" customFormat="1" ht="12" customHeight="1">
      <c r="B120" s="33"/>
      <c r="C120" s="27" t="s">
        <v>22</v>
      </c>
      <c r="F120" s="25" t="str">
        <f>F14</f>
        <v>Sušice</v>
      </c>
      <c r="I120" s="27" t="s">
        <v>24</v>
      </c>
      <c r="J120" s="53" t="str">
        <f>IF(J14="","",J14)</f>
        <v>30. 1. 2023</v>
      </c>
      <c r="L120" s="33"/>
    </row>
    <row r="121" spans="2:63" s="1" customFormat="1" ht="6.9" customHeight="1">
      <c r="B121" s="33"/>
      <c r="L121" s="33"/>
    </row>
    <row r="122" spans="2:63" s="1" customFormat="1" ht="15.15" customHeight="1">
      <c r="B122" s="33"/>
      <c r="C122" s="27" t="s">
        <v>30</v>
      </c>
      <c r="F122" s="25" t="str">
        <f>E17</f>
        <v>Město Sušice, nám. Svobody 138, 342 01 Sušice</v>
      </c>
      <c r="I122" s="27" t="s">
        <v>37</v>
      </c>
      <c r="J122" s="31" t="str">
        <f>E23</f>
        <v>Ing. Zdeněk Bláha</v>
      </c>
      <c r="L122" s="33"/>
    </row>
    <row r="123" spans="2:63" s="1" customFormat="1" ht="15.15" customHeight="1">
      <c r="B123" s="33"/>
      <c r="C123" s="27" t="s">
        <v>35</v>
      </c>
      <c r="F123" s="25" t="str">
        <f>IF(E20="","",E20)</f>
        <v>Vyplň údaj</v>
      </c>
      <c r="I123" s="27" t="s">
        <v>41</v>
      </c>
      <c r="J123" s="31" t="str">
        <f>E26</f>
        <v>Michal Komorous</v>
      </c>
      <c r="L123" s="33"/>
    </row>
    <row r="124" spans="2:63" s="1" customFormat="1" ht="10.35" customHeight="1">
      <c r="B124" s="33"/>
      <c r="L124" s="33"/>
    </row>
    <row r="125" spans="2:63" s="10" customFormat="1" ht="29.25" customHeight="1">
      <c r="B125" s="117"/>
      <c r="C125" s="118" t="s">
        <v>157</v>
      </c>
      <c r="D125" s="119" t="s">
        <v>70</v>
      </c>
      <c r="E125" s="119" t="s">
        <v>66</v>
      </c>
      <c r="F125" s="119" t="s">
        <v>67</v>
      </c>
      <c r="G125" s="119" t="s">
        <v>158</v>
      </c>
      <c r="H125" s="119" t="s">
        <v>159</v>
      </c>
      <c r="I125" s="119" t="s">
        <v>160</v>
      </c>
      <c r="J125" s="119" t="s">
        <v>143</v>
      </c>
      <c r="K125" s="120" t="s">
        <v>161</v>
      </c>
      <c r="L125" s="117"/>
      <c r="M125" s="60" t="s">
        <v>1</v>
      </c>
      <c r="N125" s="61" t="s">
        <v>49</v>
      </c>
      <c r="O125" s="61" t="s">
        <v>162</v>
      </c>
      <c r="P125" s="61" t="s">
        <v>163</v>
      </c>
      <c r="Q125" s="61" t="s">
        <v>164</v>
      </c>
      <c r="R125" s="61" t="s">
        <v>165</v>
      </c>
      <c r="S125" s="61" t="s">
        <v>166</v>
      </c>
      <c r="T125" s="62" t="s">
        <v>167</v>
      </c>
    </row>
    <row r="126" spans="2:63" s="1" customFormat="1" ht="22.8" customHeight="1">
      <c r="B126" s="33"/>
      <c r="C126" s="65" t="s">
        <v>168</v>
      </c>
      <c r="J126" s="121">
        <f>BK126</f>
        <v>0</v>
      </c>
      <c r="L126" s="33"/>
      <c r="M126" s="63"/>
      <c r="N126" s="54"/>
      <c r="O126" s="54"/>
      <c r="P126" s="122">
        <f>P127</f>
        <v>0</v>
      </c>
      <c r="Q126" s="54"/>
      <c r="R126" s="122">
        <f>R127</f>
        <v>3.8475830500000003</v>
      </c>
      <c r="S126" s="54"/>
      <c r="T126" s="123">
        <f>T127</f>
        <v>0</v>
      </c>
      <c r="AT126" s="17" t="s">
        <v>84</v>
      </c>
      <c r="AU126" s="17" t="s">
        <v>145</v>
      </c>
      <c r="BK126" s="124">
        <f>BK127</f>
        <v>0</v>
      </c>
    </row>
    <row r="127" spans="2:63" s="11" customFormat="1" ht="25.95" customHeight="1">
      <c r="B127" s="125"/>
      <c r="D127" s="126" t="s">
        <v>84</v>
      </c>
      <c r="E127" s="127" t="s">
        <v>169</v>
      </c>
      <c r="F127" s="127" t="s">
        <v>170</v>
      </c>
      <c r="I127" s="128"/>
      <c r="J127" s="129">
        <f>BK127</f>
        <v>0</v>
      </c>
      <c r="L127" s="125"/>
      <c r="M127" s="130"/>
      <c r="P127" s="131">
        <f>P128+P320+P336+P580+P597</f>
        <v>0</v>
      </c>
      <c r="R127" s="131">
        <f>R128+R320+R336+R580+R597</f>
        <v>3.8475830500000003</v>
      </c>
      <c r="T127" s="132">
        <f>T128+T320+T336+T580+T597</f>
        <v>0</v>
      </c>
      <c r="AR127" s="126" t="s">
        <v>92</v>
      </c>
      <c r="AT127" s="133" t="s">
        <v>84</v>
      </c>
      <c r="AU127" s="133" t="s">
        <v>85</v>
      </c>
      <c r="AY127" s="126" t="s">
        <v>171</v>
      </c>
      <c r="BK127" s="134">
        <f>BK128+BK320+BK336+BK580+BK597</f>
        <v>0</v>
      </c>
    </row>
    <row r="128" spans="2:63" s="11" customFormat="1" ht="22.8" customHeight="1">
      <c r="B128" s="125"/>
      <c r="D128" s="126" t="s">
        <v>84</v>
      </c>
      <c r="E128" s="135" t="s">
        <v>92</v>
      </c>
      <c r="F128" s="135" t="s">
        <v>172</v>
      </c>
      <c r="I128" s="128"/>
      <c r="J128" s="136">
        <f>BK128</f>
        <v>0</v>
      </c>
      <c r="L128" s="125"/>
      <c r="M128" s="130"/>
      <c r="P128" s="131">
        <f>SUM(P129:P319)</f>
        <v>0</v>
      </c>
      <c r="R128" s="131">
        <f>SUM(R129:R319)</f>
        <v>0.64873668000000007</v>
      </c>
      <c r="T128" s="132">
        <f>SUM(T129:T319)</f>
        <v>0</v>
      </c>
      <c r="AR128" s="126" t="s">
        <v>92</v>
      </c>
      <c r="AT128" s="133" t="s">
        <v>84</v>
      </c>
      <c r="AU128" s="133" t="s">
        <v>92</v>
      </c>
      <c r="AY128" s="126" t="s">
        <v>171</v>
      </c>
      <c r="BK128" s="134">
        <f>SUM(BK129:BK319)</f>
        <v>0</v>
      </c>
    </row>
    <row r="129" spans="2:65" s="1" customFormat="1" ht="24.15" customHeight="1">
      <c r="B129" s="33"/>
      <c r="C129" s="137" t="s">
        <v>92</v>
      </c>
      <c r="D129" s="137" t="s">
        <v>173</v>
      </c>
      <c r="E129" s="138" t="s">
        <v>786</v>
      </c>
      <c r="F129" s="139" t="s">
        <v>787</v>
      </c>
      <c r="G129" s="140" t="s">
        <v>788</v>
      </c>
      <c r="H129" s="141">
        <v>480</v>
      </c>
      <c r="I129" s="142"/>
      <c r="J129" s="143">
        <f>ROUND(I129*H129,2)</f>
        <v>0</v>
      </c>
      <c r="K129" s="139" t="s">
        <v>177</v>
      </c>
      <c r="L129" s="33"/>
      <c r="M129" s="144" t="s">
        <v>1</v>
      </c>
      <c r="N129" s="145" t="s">
        <v>50</v>
      </c>
      <c r="P129" s="146">
        <f>O129*H129</f>
        <v>0</v>
      </c>
      <c r="Q129" s="146">
        <v>3.0000000000000001E-5</v>
      </c>
      <c r="R129" s="146">
        <f>Q129*H129</f>
        <v>1.44E-2</v>
      </c>
      <c r="S129" s="146">
        <v>0</v>
      </c>
      <c r="T129" s="147">
        <f>S129*H129</f>
        <v>0</v>
      </c>
      <c r="AR129" s="148" t="s">
        <v>178</v>
      </c>
      <c r="AT129" s="148" t="s">
        <v>173</v>
      </c>
      <c r="AU129" s="148" t="s">
        <v>98</v>
      </c>
      <c r="AY129" s="17" t="s">
        <v>171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92</v>
      </c>
      <c r="BK129" s="149">
        <f>ROUND(I129*H129,2)</f>
        <v>0</v>
      </c>
      <c r="BL129" s="17" t="s">
        <v>178</v>
      </c>
      <c r="BM129" s="148" t="s">
        <v>2639</v>
      </c>
    </row>
    <row r="130" spans="2:65" s="1" customFormat="1" ht="19.2">
      <c r="B130" s="33"/>
      <c r="D130" s="150" t="s">
        <v>180</v>
      </c>
      <c r="F130" s="151" t="s">
        <v>790</v>
      </c>
      <c r="I130" s="152"/>
      <c r="L130" s="33"/>
      <c r="M130" s="153"/>
      <c r="T130" s="57"/>
      <c r="AT130" s="17" t="s">
        <v>180</v>
      </c>
      <c r="AU130" s="17" t="s">
        <v>98</v>
      </c>
    </row>
    <row r="131" spans="2:65" s="12" customFormat="1">
      <c r="B131" s="154"/>
      <c r="D131" s="150" t="s">
        <v>182</v>
      </c>
      <c r="E131" s="155" t="s">
        <v>1</v>
      </c>
      <c r="F131" s="156" t="s">
        <v>2640</v>
      </c>
      <c r="H131" s="157">
        <v>480</v>
      </c>
      <c r="I131" s="158"/>
      <c r="L131" s="154"/>
      <c r="M131" s="159"/>
      <c r="T131" s="160"/>
      <c r="AT131" s="155" t="s">
        <v>182</v>
      </c>
      <c r="AU131" s="155" t="s">
        <v>98</v>
      </c>
      <c r="AV131" s="12" t="s">
        <v>98</v>
      </c>
      <c r="AW131" s="12" t="s">
        <v>40</v>
      </c>
      <c r="AX131" s="12" t="s">
        <v>85</v>
      </c>
      <c r="AY131" s="155" t="s">
        <v>171</v>
      </c>
    </row>
    <row r="132" spans="2:65" s="13" customFormat="1">
      <c r="B132" s="172"/>
      <c r="D132" s="150" t="s">
        <v>182</v>
      </c>
      <c r="E132" s="173" t="s">
        <v>1</v>
      </c>
      <c r="F132" s="174" t="s">
        <v>546</v>
      </c>
      <c r="H132" s="175">
        <v>480</v>
      </c>
      <c r="I132" s="176"/>
      <c r="L132" s="172"/>
      <c r="M132" s="177"/>
      <c r="T132" s="178"/>
      <c r="AT132" s="173" t="s">
        <v>182</v>
      </c>
      <c r="AU132" s="173" t="s">
        <v>98</v>
      </c>
      <c r="AV132" s="13" t="s">
        <v>178</v>
      </c>
      <c r="AW132" s="13" t="s">
        <v>40</v>
      </c>
      <c r="AX132" s="13" t="s">
        <v>92</v>
      </c>
      <c r="AY132" s="173" t="s">
        <v>171</v>
      </c>
    </row>
    <row r="133" spans="2:65" s="1" customFormat="1" ht="24.15" customHeight="1">
      <c r="B133" s="33"/>
      <c r="C133" s="137" t="s">
        <v>98</v>
      </c>
      <c r="D133" s="137" t="s">
        <v>173</v>
      </c>
      <c r="E133" s="138" t="s">
        <v>792</v>
      </c>
      <c r="F133" s="139" t="s">
        <v>793</v>
      </c>
      <c r="G133" s="140" t="s">
        <v>794</v>
      </c>
      <c r="H133" s="141">
        <v>480</v>
      </c>
      <c r="I133" s="142"/>
      <c r="J133" s="143">
        <f>ROUND(I133*H133,2)</f>
        <v>0</v>
      </c>
      <c r="K133" s="139" t="s">
        <v>177</v>
      </c>
      <c r="L133" s="33"/>
      <c r="M133" s="144" t="s">
        <v>1</v>
      </c>
      <c r="N133" s="145" t="s">
        <v>50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178</v>
      </c>
      <c r="AT133" s="148" t="s">
        <v>173</v>
      </c>
      <c r="AU133" s="148" t="s">
        <v>98</v>
      </c>
      <c r="AY133" s="17" t="s">
        <v>171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92</v>
      </c>
      <c r="BK133" s="149">
        <f>ROUND(I133*H133,2)</f>
        <v>0</v>
      </c>
      <c r="BL133" s="17" t="s">
        <v>178</v>
      </c>
      <c r="BM133" s="148" t="s">
        <v>2641</v>
      </c>
    </row>
    <row r="134" spans="2:65" s="1" customFormat="1" ht="19.2">
      <c r="B134" s="33"/>
      <c r="D134" s="150" t="s">
        <v>180</v>
      </c>
      <c r="F134" s="151" t="s">
        <v>796</v>
      </c>
      <c r="I134" s="152"/>
      <c r="L134" s="33"/>
      <c r="M134" s="153"/>
      <c r="T134" s="57"/>
      <c r="AT134" s="17" t="s">
        <v>180</v>
      </c>
      <c r="AU134" s="17" t="s">
        <v>98</v>
      </c>
    </row>
    <row r="135" spans="2:65" s="12" customFormat="1">
      <c r="B135" s="154"/>
      <c r="D135" s="150" t="s">
        <v>182</v>
      </c>
      <c r="E135" s="155" t="s">
        <v>1</v>
      </c>
      <c r="F135" s="156" t="s">
        <v>2640</v>
      </c>
      <c r="H135" s="157">
        <v>480</v>
      </c>
      <c r="I135" s="158"/>
      <c r="L135" s="154"/>
      <c r="M135" s="159"/>
      <c r="T135" s="160"/>
      <c r="AT135" s="155" t="s">
        <v>182</v>
      </c>
      <c r="AU135" s="155" t="s">
        <v>98</v>
      </c>
      <c r="AV135" s="12" t="s">
        <v>98</v>
      </c>
      <c r="AW135" s="12" t="s">
        <v>40</v>
      </c>
      <c r="AX135" s="12" t="s">
        <v>85</v>
      </c>
      <c r="AY135" s="155" t="s">
        <v>171</v>
      </c>
    </row>
    <row r="136" spans="2:65" s="13" customFormat="1">
      <c r="B136" s="172"/>
      <c r="D136" s="150" t="s">
        <v>182</v>
      </c>
      <c r="E136" s="173" t="s">
        <v>1</v>
      </c>
      <c r="F136" s="174" t="s">
        <v>546</v>
      </c>
      <c r="H136" s="175">
        <v>480</v>
      </c>
      <c r="I136" s="176"/>
      <c r="L136" s="172"/>
      <c r="M136" s="177"/>
      <c r="T136" s="178"/>
      <c r="AT136" s="173" t="s">
        <v>182</v>
      </c>
      <c r="AU136" s="173" t="s">
        <v>98</v>
      </c>
      <c r="AV136" s="13" t="s">
        <v>178</v>
      </c>
      <c r="AW136" s="13" t="s">
        <v>40</v>
      </c>
      <c r="AX136" s="13" t="s">
        <v>92</v>
      </c>
      <c r="AY136" s="173" t="s">
        <v>171</v>
      </c>
    </row>
    <row r="137" spans="2:65" s="1" customFormat="1" ht="24.15" customHeight="1">
      <c r="B137" s="33"/>
      <c r="C137" s="137" t="s">
        <v>190</v>
      </c>
      <c r="D137" s="137" t="s">
        <v>173</v>
      </c>
      <c r="E137" s="138" t="s">
        <v>798</v>
      </c>
      <c r="F137" s="139" t="s">
        <v>799</v>
      </c>
      <c r="G137" s="140" t="s">
        <v>197</v>
      </c>
      <c r="H137" s="141">
        <v>4</v>
      </c>
      <c r="I137" s="142"/>
      <c r="J137" s="143">
        <f>ROUND(I137*H137,2)</f>
        <v>0</v>
      </c>
      <c r="K137" s="139" t="s">
        <v>177</v>
      </c>
      <c r="L137" s="33"/>
      <c r="M137" s="144" t="s">
        <v>1</v>
      </c>
      <c r="N137" s="145" t="s">
        <v>50</v>
      </c>
      <c r="P137" s="146">
        <f>O137*H137</f>
        <v>0</v>
      </c>
      <c r="Q137" s="146">
        <v>8.6800000000000002E-3</v>
      </c>
      <c r="R137" s="146">
        <f>Q137*H137</f>
        <v>3.4720000000000001E-2</v>
      </c>
      <c r="S137" s="146">
        <v>0</v>
      </c>
      <c r="T137" s="147">
        <f>S137*H137</f>
        <v>0</v>
      </c>
      <c r="AR137" s="148" t="s">
        <v>178</v>
      </c>
      <c r="AT137" s="148" t="s">
        <v>173</v>
      </c>
      <c r="AU137" s="148" t="s">
        <v>98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92</v>
      </c>
      <c r="BK137" s="149">
        <f>ROUND(I137*H137,2)</f>
        <v>0</v>
      </c>
      <c r="BL137" s="17" t="s">
        <v>178</v>
      </c>
      <c r="BM137" s="148" t="s">
        <v>2642</v>
      </c>
    </row>
    <row r="138" spans="2:65" s="1" customFormat="1" ht="57.6">
      <c r="B138" s="33"/>
      <c r="D138" s="150" t="s">
        <v>180</v>
      </c>
      <c r="F138" s="151" t="s">
        <v>801</v>
      </c>
      <c r="I138" s="152"/>
      <c r="L138" s="33"/>
      <c r="M138" s="153"/>
      <c r="T138" s="57"/>
      <c r="AT138" s="17" t="s">
        <v>180</v>
      </c>
      <c r="AU138" s="17" t="s">
        <v>98</v>
      </c>
    </row>
    <row r="139" spans="2:65" s="14" customFormat="1">
      <c r="B139" s="182"/>
      <c r="D139" s="150" t="s">
        <v>182</v>
      </c>
      <c r="E139" s="183" t="s">
        <v>1</v>
      </c>
      <c r="F139" s="184" t="s">
        <v>2643</v>
      </c>
      <c r="H139" s="183" t="s">
        <v>1</v>
      </c>
      <c r="I139" s="185"/>
      <c r="L139" s="182"/>
      <c r="M139" s="186"/>
      <c r="T139" s="187"/>
      <c r="AT139" s="183" t="s">
        <v>182</v>
      </c>
      <c r="AU139" s="183" t="s">
        <v>98</v>
      </c>
      <c r="AV139" s="14" t="s">
        <v>92</v>
      </c>
      <c r="AW139" s="14" t="s">
        <v>40</v>
      </c>
      <c r="AX139" s="14" t="s">
        <v>85</v>
      </c>
      <c r="AY139" s="183" t="s">
        <v>171</v>
      </c>
    </row>
    <row r="140" spans="2:65" s="12" customFormat="1">
      <c r="B140" s="154"/>
      <c r="D140" s="150" t="s">
        <v>182</v>
      </c>
      <c r="E140" s="155" t="s">
        <v>1</v>
      </c>
      <c r="F140" s="156" t="s">
        <v>2644</v>
      </c>
      <c r="H140" s="157">
        <v>4</v>
      </c>
      <c r="I140" s="158"/>
      <c r="L140" s="154"/>
      <c r="M140" s="159"/>
      <c r="T140" s="160"/>
      <c r="AT140" s="155" t="s">
        <v>182</v>
      </c>
      <c r="AU140" s="155" t="s">
        <v>98</v>
      </c>
      <c r="AV140" s="12" t="s">
        <v>98</v>
      </c>
      <c r="AW140" s="12" t="s">
        <v>40</v>
      </c>
      <c r="AX140" s="12" t="s">
        <v>85</v>
      </c>
      <c r="AY140" s="155" t="s">
        <v>171</v>
      </c>
    </row>
    <row r="141" spans="2:65" s="13" customFormat="1">
      <c r="B141" s="172"/>
      <c r="D141" s="150" t="s">
        <v>182</v>
      </c>
      <c r="E141" s="173" t="s">
        <v>1</v>
      </c>
      <c r="F141" s="174" t="s">
        <v>546</v>
      </c>
      <c r="H141" s="175">
        <v>4</v>
      </c>
      <c r="I141" s="176"/>
      <c r="L141" s="172"/>
      <c r="M141" s="177"/>
      <c r="T141" s="178"/>
      <c r="AT141" s="173" t="s">
        <v>182</v>
      </c>
      <c r="AU141" s="173" t="s">
        <v>98</v>
      </c>
      <c r="AV141" s="13" t="s">
        <v>178</v>
      </c>
      <c r="AW141" s="13" t="s">
        <v>40</v>
      </c>
      <c r="AX141" s="13" t="s">
        <v>92</v>
      </c>
      <c r="AY141" s="173" t="s">
        <v>171</v>
      </c>
    </row>
    <row r="142" spans="2:65" s="1" customFormat="1" ht="24.15" customHeight="1">
      <c r="B142" s="33"/>
      <c r="C142" s="137" t="s">
        <v>178</v>
      </c>
      <c r="D142" s="137" t="s">
        <v>173</v>
      </c>
      <c r="E142" s="138" t="s">
        <v>208</v>
      </c>
      <c r="F142" s="139" t="s">
        <v>209</v>
      </c>
      <c r="G142" s="140" t="s">
        <v>197</v>
      </c>
      <c r="H142" s="141">
        <v>5</v>
      </c>
      <c r="I142" s="142"/>
      <c r="J142" s="143">
        <f>ROUND(I142*H142,2)</f>
        <v>0</v>
      </c>
      <c r="K142" s="139" t="s">
        <v>177</v>
      </c>
      <c r="L142" s="33"/>
      <c r="M142" s="144" t="s">
        <v>1</v>
      </c>
      <c r="N142" s="145" t="s">
        <v>50</v>
      </c>
      <c r="P142" s="146">
        <f>O142*H142</f>
        <v>0</v>
      </c>
      <c r="Q142" s="146">
        <v>3.6900000000000002E-2</v>
      </c>
      <c r="R142" s="146">
        <f>Q142*H142</f>
        <v>0.1845</v>
      </c>
      <c r="S142" s="146">
        <v>0</v>
      </c>
      <c r="T142" s="147">
        <f>S142*H142</f>
        <v>0</v>
      </c>
      <c r="AR142" s="148" t="s">
        <v>178</v>
      </c>
      <c r="AT142" s="148" t="s">
        <v>173</v>
      </c>
      <c r="AU142" s="148" t="s">
        <v>98</v>
      </c>
      <c r="AY142" s="17" t="s">
        <v>171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92</v>
      </c>
      <c r="BK142" s="149">
        <f>ROUND(I142*H142,2)</f>
        <v>0</v>
      </c>
      <c r="BL142" s="17" t="s">
        <v>178</v>
      </c>
      <c r="BM142" s="148" t="s">
        <v>2645</v>
      </c>
    </row>
    <row r="143" spans="2:65" s="1" customFormat="1" ht="57.6">
      <c r="B143" s="33"/>
      <c r="D143" s="150" t="s">
        <v>180</v>
      </c>
      <c r="F143" s="151" t="s">
        <v>211</v>
      </c>
      <c r="I143" s="152"/>
      <c r="L143" s="33"/>
      <c r="M143" s="153"/>
      <c r="T143" s="57"/>
      <c r="AT143" s="17" t="s">
        <v>180</v>
      </c>
      <c r="AU143" s="17" t="s">
        <v>98</v>
      </c>
    </row>
    <row r="144" spans="2:65" s="14" customFormat="1">
      <c r="B144" s="182"/>
      <c r="D144" s="150" t="s">
        <v>182</v>
      </c>
      <c r="E144" s="183" t="s">
        <v>1</v>
      </c>
      <c r="F144" s="184" t="s">
        <v>2646</v>
      </c>
      <c r="H144" s="183" t="s">
        <v>1</v>
      </c>
      <c r="I144" s="185"/>
      <c r="L144" s="182"/>
      <c r="M144" s="186"/>
      <c r="T144" s="187"/>
      <c r="AT144" s="183" t="s">
        <v>182</v>
      </c>
      <c r="AU144" s="183" t="s">
        <v>98</v>
      </c>
      <c r="AV144" s="14" t="s">
        <v>92</v>
      </c>
      <c r="AW144" s="14" t="s">
        <v>40</v>
      </c>
      <c r="AX144" s="14" t="s">
        <v>85</v>
      </c>
      <c r="AY144" s="183" t="s">
        <v>171</v>
      </c>
    </row>
    <row r="145" spans="2:65" s="12" customFormat="1">
      <c r="B145" s="154"/>
      <c r="D145" s="150" t="s">
        <v>182</v>
      </c>
      <c r="E145" s="155" t="s">
        <v>1</v>
      </c>
      <c r="F145" s="156" t="s">
        <v>2647</v>
      </c>
      <c r="H145" s="157">
        <v>2</v>
      </c>
      <c r="I145" s="158"/>
      <c r="L145" s="154"/>
      <c r="M145" s="159"/>
      <c r="T145" s="160"/>
      <c r="AT145" s="155" t="s">
        <v>182</v>
      </c>
      <c r="AU145" s="155" t="s">
        <v>98</v>
      </c>
      <c r="AV145" s="12" t="s">
        <v>98</v>
      </c>
      <c r="AW145" s="12" t="s">
        <v>40</v>
      </c>
      <c r="AX145" s="12" t="s">
        <v>85</v>
      </c>
      <c r="AY145" s="155" t="s">
        <v>171</v>
      </c>
    </row>
    <row r="146" spans="2:65" s="12" customFormat="1">
      <c r="B146" s="154"/>
      <c r="D146" s="150" t="s">
        <v>182</v>
      </c>
      <c r="E146" s="155" t="s">
        <v>1</v>
      </c>
      <c r="F146" s="156" t="s">
        <v>2648</v>
      </c>
      <c r="H146" s="157">
        <v>3</v>
      </c>
      <c r="I146" s="158"/>
      <c r="L146" s="154"/>
      <c r="M146" s="159"/>
      <c r="T146" s="160"/>
      <c r="AT146" s="155" t="s">
        <v>182</v>
      </c>
      <c r="AU146" s="155" t="s">
        <v>98</v>
      </c>
      <c r="AV146" s="12" t="s">
        <v>98</v>
      </c>
      <c r="AW146" s="12" t="s">
        <v>40</v>
      </c>
      <c r="AX146" s="12" t="s">
        <v>85</v>
      </c>
      <c r="AY146" s="155" t="s">
        <v>171</v>
      </c>
    </row>
    <row r="147" spans="2:65" s="13" customFormat="1">
      <c r="B147" s="172"/>
      <c r="D147" s="150" t="s">
        <v>182</v>
      </c>
      <c r="E147" s="173" t="s">
        <v>1</v>
      </c>
      <c r="F147" s="174" t="s">
        <v>546</v>
      </c>
      <c r="H147" s="175">
        <v>5</v>
      </c>
      <c r="I147" s="176"/>
      <c r="L147" s="172"/>
      <c r="M147" s="177"/>
      <c r="T147" s="178"/>
      <c r="AT147" s="173" t="s">
        <v>182</v>
      </c>
      <c r="AU147" s="173" t="s">
        <v>98</v>
      </c>
      <c r="AV147" s="13" t="s">
        <v>178</v>
      </c>
      <c r="AW147" s="13" t="s">
        <v>40</v>
      </c>
      <c r="AX147" s="13" t="s">
        <v>92</v>
      </c>
      <c r="AY147" s="173" t="s">
        <v>171</v>
      </c>
    </row>
    <row r="148" spans="2:65" s="1" customFormat="1" ht="24.15" customHeight="1">
      <c r="B148" s="33"/>
      <c r="C148" s="137" t="s">
        <v>202</v>
      </c>
      <c r="D148" s="137" t="s">
        <v>173</v>
      </c>
      <c r="E148" s="138" t="s">
        <v>860</v>
      </c>
      <c r="F148" s="139" t="s">
        <v>861</v>
      </c>
      <c r="G148" s="140" t="s">
        <v>382</v>
      </c>
      <c r="H148" s="141">
        <v>1</v>
      </c>
      <c r="I148" s="142"/>
      <c r="J148" s="143">
        <f>ROUND(I148*H148,2)</f>
        <v>0</v>
      </c>
      <c r="K148" s="139" t="s">
        <v>177</v>
      </c>
      <c r="L148" s="33"/>
      <c r="M148" s="144" t="s">
        <v>1</v>
      </c>
      <c r="N148" s="145" t="s">
        <v>50</v>
      </c>
      <c r="P148" s="146">
        <f>O148*H148</f>
        <v>0</v>
      </c>
      <c r="Q148" s="146">
        <v>6.4999999999999997E-4</v>
      </c>
      <c r="R148" s="146">
        <f>Q148*H148</f>
        <v>6.4999999999999997E-4</v>
      </c>
      <c r="S148" s="146">
        <v>0</v>
      </c>
      <c r="T148" s="147">
        <f>S148*H148</f>
        <v>0</v>
      </c>
      <c r="AR148" s="148" t="s">
        <v>178</v>
      </c>
      <c r="AT148" s="148" t="s">
        <v>173</v>
      </c>
      <c r="AU148" s="148" t="s">
        <v>98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92</v>
      </c>
      <c r="BK148" s="149">
        <f>ROUND(I148*H148,2)</f>
        <v>0</v>
      </c>
      <c r="BL148" s="17" t="s">
        <v>178</v>
      </c>
      <c r="BM148" s="148" t="s">
        <v>2649</v>
      </c>
    </row>
    <row r="149" spans="2:65" s="1" customFormat="1" ht="19.2">
      <c r="B149" s="33"/>
      <c r="D149" s="150" t="s">
        <v>180</v>
      </c>
      <c r="F149" s="151" t="s">
        <v>863</v>
      </c>
      <c r="I149" s="152"/>
      <c r="L149" s="33"/>
      <c r="M149" s="153"/>
      <c r="T149" s="57"/>
      <c r="AT149" s="17" t="s">
        <v>180</v>
      </c>
      <c r="AU149" s="17" t="s">
        <v>98</v>
      </c>
    </row>
    <row r="150" spans="2:65" s="12" customFormat="1">
      <c r="B150" s="154"/>
      <c r="D150" s="150" t="s">
        <v>182</v>
      </c>
      <c r="E150" s="155" t="s">
        <v>1</v>
      </c>
      <c r="F150" s="156" t="s">
        <v>2053</v>
      </c>
      <c r="H150" s="157">
        <v>1</v>
      </c>
      <c r="I150" s="158"/>
      <c r="L150" s="154"/>
      <c r="M150" s="159"/>
      <c r="T150" s="160"/>
      <c r="AT150" s="155" t="s">
        <v>182</v>
      </c>
      <c r="AU150" s="155" t="s">
        <v>98</v>
      </c>
      <c r="AV150" s="12" t="s">
        <v>98</v>
      </c>
      <c r="AW150" s="12" t="s">
        <v>40</v>
      </c>
      <c r="AX150" s="12" t="s">
        <v>85</v>
      </c>
      <c r="AY150" s="155" t="s">
        <v>171</v>
      </c>
    </row>
    <row r="151" spans="2:65" s="13" customFormat="1">
      <c r="B151" s="172"/>
      <c r="D151" s="150" t="s">
        <v>182</v>
      </c>
      <c r="E151" s="173" t="s">
        <v>1</v>
      </c>
      <c r="F151" s="174" t="s">
        <v>546</v>
      </c>
      <c r="H151" s="175">
        <v>1</v>
      </c>
      <c r="I151" s="176"/>
      <c r="L151" s="172"/>
      <c r="M151" s="177"/>
      <c r="T151" s="178"/>
      <c r="AT151" s="173" t="s">
        <v>182</v>
      </c>
      <c r="AU151" s="173" t="s">
        <v>98</v>
      </c>
      <c r="AV151" s="13" t="s">
        <v>178</v>
      </c>
      <c r="AW151" s="13" t="s">
        <v>40</v>
      </c>
      <c r="AX151" s="13" t="s">
        <v>92</v>
      </c>
      <c r="AY151" s="173" t="s">
        <v>171</v>
      </c>
    </row>
    <row r="152" spans="2:65" s="1" customFormat="1" ht="24.15" customHeight="1">
      <c r="B152" s="33"/>
      <c r="C152" s="137" t="s">
        <v>207</v>
      </c>
      <c r="D152" s="137" t="s">
        <v>173</v>
      </c>
      <c r="E152" s="138" t="s">
        <v>865</v>
      </c>
      <c r="F152" s="139" t="s">
        <v>866</v>
      </c>
      <c r="G152" s="140" t="s">
        <v>382</v>
      </c>
      <c r="H152" s="141">
        <v>1</v>
      </c>
      <c r="I152" s="142"/>
      <c r="J152" s="143">
        <f>ROUND(I152*H152,2)</f>
        <v>0</v>
      </c>
      <c r="K152" s="139" t="s">
        <v>177</v>
      </c>
      <c r="L152" s="33"/>
      <c r="M152" s="144" t="s">
        <v>1</v>
      </c>
      <c r="N152" s="145" t="s">
        <v>50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178</v>
      </c>
      <c r="AT152" s="148" t="s">
        <v>173</v>
      </c>
      <c r="AU152" s="148" t="s">
        <v>98</v>
      </c>
      <c r="AY152" s="17" t="s">
        <v>171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92</v>
      </c>
      <c r="BK152" s="149">
        <f>ROUND(I152*H152,2)</f>
        <v>0</v>
      </c>
      <c r="BL152" s="17" t="s">
        <v>178</v>
      </c>
      <c r="BM152" s="148" t="s">
        <v>2650</v>
      </c>
    </row>
    <row r="153" spans="2:65" s="1" customFormat="1" ht="28.8">
      <c r="B153" s="33"/>
      <c r="D153" s="150" t="s">
        <v>180</v>
      </c>
      <c r="F153" s="151" t="s">
        <v>868</v>
      </c>
      <c r="I153" s="152"/>
      <c r="L153" s="33"/>
      <c r="M153" s="153"/>
      <c r="T153" s="57"/>
      <c r="AT153" s="17" t="s">
        <v>180</v>
      </c>
      <c r="AU153" s="17" t="s">
        <v>98</v>
      </c>
    </row>
    <row r="154" spans="2:65" s="12" customFormat="1">
      <c r="B154" s="154"/>
      <c r="D154" s="150" t="s">
        <v>182</v>
      </c>
      <c r="E154" s="155" t="s">
        <v>1</v>
      </c>
      <c r="F154" s="156" t="s">
        <v>2053</v>
      </c>
      <c r="H154" s="157">
        <v>1</v>
      </c>
      <c r="I154" s="158"/>
      <c r="L154" s="154"/>
      <c r="M154" s="159"/>
      <c r="T154" s="160"/>
      <c r="AT154" s="155" t="s">
        <v>182</v>
      </c>
      <c r="AU154" s="155" t="s">
        <v>98</v>
      </c>
      <c r="AV154" s="12" t="s">
        <v>98</v>
      </c>
      <c r="AW154" s="12" t="s">
        <v>40</v>
      </c>
      <c r="AX154" s="12" t="s">
        <v>85</v>
      </c>
      <c r="AY154" s="155" t="s">
        <v>171</v>
      </c>
    </row>
    <row r="155" spans="2:65" s="13" customFormat="1">
      <c r="B155" s="172"/>
      <c r="D155" s="150" t="s">
        <v>182</v>
      </c>
      <c r="E155" s="173" t="s">
        <v>1</v>
      </c>
      <c r="F155" s="174" t="s">
        <v>546</v>
      </c>
      <c r="H155" s="175">
        <v>1</v>
      </c>
      <c r="I155" s="176"/>
      <c r="L155" s="172"/>
      <c r="M155" s="177"/>
      <c r="T155" s="178"/>
      <c r="AT155" s="173" t="s">
        <v>182</v>
      </c>
      <c r="AU155" s="173" t="s">
        <v>98</v>
      </c>
      <c r="AV155" s="13" t="s">
        <v>178</v>
      </c>
      <c r="AW155" s="13" t="s">
        <v>40</v>
      </c>
      <c r="AX155" s="13" t="s">
        <v>92</v>
      </c>
      <c r="AY155" s="173" t="s">
        <v>171</v>
      </c>
    </row>
    <row r="156" spans="2:65" s="1" customFormat="1" ht="33" customHeight="1">
      <c r="B156" s="33"/>
      <c r="C156" s="137" t="s">
        <v>212</v>
      </c>
      <c r="D156" s="137" t="s">
        <v>173</v>
      </c>
      <c r="E156" s="138" t="s">
        <v>869</v>
      </c>
      <c r="F156" s="139" t="s">
        <v>870</v>
      </c>
      <c r="G156" s="140" t="s">
        <v>197</v>
      </c>
      <c r="H156" s="141">
        <v>45</v>
      </c>
      <c r="I156" s="142"/>
      <c r="J156" s="143">
        <f>ROUND(I156*H156,2)</f>
        <v>0</v>
      </c>
      <c r="K156" s="139" t="s">
        <v>177</v>
      </c>
      <c r="L156" s="33"/>
      <c r="M156" s="144" t="s">
        <v>1</v>
      </c>
      <c r="N156" s="145" t="s">
        <v>50</v>
      </c>
      <c r="P156" s="146">
        <f>O156*H156</f>
        <v>0</v>
      </c>
      <c r="Q156" s="146">
        <v>1.4999999999999999E-4</v>
      </c>
      <c r="R156" s="146">
        <f>Q156*H156</f>
        <v>6.7499999999999991E-3</v>
      </c>
      <c r="S156" s="146">
        <v>0</v>
      </c>
      <c r="T156" s="147">
        <f>S156*H156</f>
        <v>0</v>
      </c>
      <c r="AR156" s="148" t="s">
        <v>178</v>
      </c>
      <c r="AT156" s="148" t="s">
        <v>173</v>
      </c>
      <c r="AU156" s="148" t="s">
        <v>98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92</v>
      </c>
      <c r="BK156" s="149">
        <f>ROUND(I156*H156,2)</f>
        <v>0</v>
      </c>
      <c r="BL156" s="17" t="s">
        <v>178</v>
      </c>
      <c r="BM156" s="148" t="s">
        <v>2651</v>
      </c>
    </row>
    <row r="157" spans="2:65" s="1" customFormat="1" ht="28.8">
      <c r="B157" s="33"/>
      <c r="D157" s="150" t="s">
        <v>180</v>
      </c>
      <c r="F157" s="151" t="s">
        <v>872</v>
      </c>
      <c r="I157" s="152"/>
      <c r="L157" s="33"/>
      <c r="M157" s="153"/>
      <c r="T157" s="57"/>
      <c r="AT157" s="17" t="s">
        <v>180</v>
      </c>
      <c r="AU157" s="17" t="s">
        <v>98</v>
      </c>
    </row>
    <row r="158" spans="2:65" s="12" customFormat="1">
      <c r="B158" s="154"/>
      <c r="D158" s="150" t="s">
        <v>182</v>
      </c>
      <c r="E158" s="155" t="s">
        <v>1</v>
      </c>
      <c r="F158" s="156" t="s">
        <v>2652</v>
      </c>
      <c r="H158" s="157">
        <v>45</v>
      </c>
      <c r="I158" s="158"/>
      <c r="L158" s="154"/>
      <c r="M158" s="159"/>
      <c r="T158" s="160"/>
      <c r="AT158" s="155" t="s">
        <v>182</v>
      </c>
      <c r="AU158" s="155" t="s">
        <v>98</v>
      </c>
      <c r="AV158" s="12" t="s">
        <v>98</v>
      </c>
      <c r="AW158" s="12" t="s">
        <v>40</v>
      </c>
      <c r="AX158" s="12" t="s">
        <v>85</v>
      </c>
      <c r="AY158" s="155" t="s">
        <v>171</v>
      </c>
    </row>
    <row r="159" spans="2:65" s="13" customFormat="1">
      <c r="B159" s="172"/>
      <c r="D159" s="150" t="s">
        <v>182</v>
      </c>
      <c r="E159" s="173" t="s">
        <v>1</v>
      </c>
      <c r="F159" s="174" t="s">
        <v>546</v>
      </c>
      <c r="H159" s="175">
        <v>45</v>
      </c>
      <c r="I159" s="176"/>
      <c r="L159" s="172"/>
      <c r="M159" s="177"/>
      <c r="T159" s="178"/>
      <c r="AT159" s="173" t="s">
        <v>182</v>
      </c>
      <c r="AU159" s="173" t="s">
        <v>98</v>
      </c>
      <c r="AV159" s="13" t="s">
        <v>178</v>
      </c>
      <c r="AW159" s="13" t="s">
        <v>40</v>
      </c>
      <c r="AX159" s="13" t="s">
        <v>92</v>
      </c>
      <c r="AY159" s="173" t="s">
        <v>171</v>
      </c>
    </row>
    <row r="160" spans="2:65" s="1" customFormat="1" ht="33" customHeight="1">
      <c r="B160" s="33"/>
      <c r="C160" s="137" t="s">
        <v>219</v>
      </c>
      <c r="D160" s="137" t="s">
        <v>173</v>
      </c>
      <c r="E160" s="138" t="s">
        <v>874</v>
      </c>
      <c r="F160" s="139" t="s">
        <v>875</v>
      </c>
      <c r="G160" s="140" t="s">
        <v>197</v>
      </c>
      <c r="H160" s="141">
        <v>45</v>
      </c>
      <c r="I160" s="142"/>
      <c r="J160" s="143">
        <f>ROUND(I160*H160,2)</f>
        <v>0</v>
      </c>
      <c r="K160" s="139" t="s">
        <v>177</v>
      </c>
      <c r="L160" s="33"/>
      <c r="M160" s="144" t="s">
        <v>1</v>
      </c>
      <c r="N160" s="145" t="s">
        <v>50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178</v>
      </c>
      <c r="AT160" s="148" t="s">
        <v>173</v>
      </c>
      <c r="AU160" s="148" t="s">
        <v>98</v>
      </c>
      <c r="AY160" s="17" t="s">
        <v>171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92</v>
      </c>
      <c r="BK160" s="149">
        <f>ROUND(I160*H160,2)</f>
        <v>0</v>
      </c>
      <c r="BL160" s="17" t="s">
        <v>178</v>
      </c>
      <c r="BM160" s="148" t="s">
        <v>2653</v>
      </c>
    </row>
    <row r="161" spans="2:65" s="1" customFormat="1" ht="28.8">
      <c r="B161" s="33"/>
      <c r="D161" s="150" t="s">
        <v>180</v>
      </c>
      <c r="F161" s="151" t="s">
        <v>877</v>
      </c>
      <c r="I161" s="152"/>
      <c r="L161" s="33"/>
      <c r="M161" s="153"/>
      <c r="T161" s="57"/>
      <c r="AT161" s="17" t="s">
        <v>180</v>
      </c>
      <c r="AU161" s="17" t="s">
        <v>98</v>
      </c>
    </row>
    <row r="162" spans="2:65" s="12" customFormat="1">
      <c r="B162" s="154"/>
      <c r="D162" s="150" t="s">
        <v>182</v>
      </c>
      <c r="E162" s="155" t="s">
        <v>1</v>
      </c>
      <c r="F162" s="156" t="s">
        <v>2652</v>
      </c>
      <c r="H162" s="157">
        <v>45</v>
      </c>
      <c r="I162" s="158"/>
      <c r="L162" s="154"/>
      <c r="M162" s="159"/>
      <c r="T162" s="160"/>
      <c r="AT162" s="155" t="s">
        <v>182</v>
      </c>
      <c r="AU162" s="155" t="s">
        <v>98</v>
      </c>
      <c r="AV162" s="12" t="s">
        <v>98</v>
      </c>
      <c r="AW162" s="12" t="s">
        <v>40</v>
      </c>
      <c r="AX162" s="12" t="s">
        <v>85</v>
      </c>
      <c r="AY162" s="155" t="s">
        <v>171</v>
      </c>
    </row>
    <row r="163" spans="2:65" s="13" customFormat="1">
      <c r="B163" s="172"/>
      <c r="D163" s="150" t="s">
        <v>182</v>
      </c>
      <c r="E163" s="173" t="s">
        <v>1</v>
      </c>
      <c r="F163" s="174" t="s">
        <v>546</v>
      </c>
      <c r="H163" s="175">
        <v>45</v>
      </c>
      <c r="I163" s="176"/>
      <c r="L163" s="172"/>
      <c r="M163" s="177"/>
      <c r="T163" s="178"/>
      <c r="AT163" s="173" t="s">
        <v>182</v>
      </c>
      <c r="AU163" s="173" t="s">
        <v>98</v>
      </c>
      <c r="AV163" s="13" t="s">
        <v>178</v>
      </c>
      <c r="AW163" s="13" t="s">
        <v>40</v>
      </c>
      <c r="AX163" s="13" t="s">
        <v>92</v>
      </c>
      <c r="AY163" s="173" t="s">
        <v>171</v>
      </c>
    </row>
    <row r="164" spans="2:65" s="1" customFormat="1" ht="24.15" customHeight="1">
      <c r="B164" s="33"/>
      <c r="C164" s="137" t="s">
        <v>223</v>
      </c>
      <c r="D164" s="137" t="s">
        <v>173</v>
      </c>
      <c r="E164" s="138" t="s">
        <v>878</v>
      </c>
      <c r="F164" s="139" t="s">
        <v>879</v>
      </c>
      <c r="G164" s="140" t="s">
        <v>197</v>
      </c>
      <c r="H164" s="141">
        <v>18.899999999999999</v>
      </c>
      <c r="I164" s="142"/>
      <c r="J164" s="143">
        <f>ROUND(I164*H164,2)</f>
        <v>0</v>
      </c>
      <c r="K164" s="139" t="s">
        <v>177</v>
      </c>
      <c r="L164" s="33"/>
      <c r="M164" s="144" t="s">
        <v>1</v>
      </c>
      <c r="N164" s="145" t="s">
        <v>50</v>
      </c>
      <c r="P164" s="146">
        <f>O164*H164</f>
        <v>0</v>
      </c>
      <c r="Q164" s="146">
        <v>4.6999999999999999E-4</v>
      </c>
      <c r="R164" s="146">
        <f>Q164*H164</f>
        <v>8.8829999999999985E-3</v>
      </c>
      <c r="S164" s="146">
        <v>0</v>
      </c>
      <c r="T164" s="147">
        <f>S164*H164</f>
        <v>0</v>
      </c>
      <c r="AR164" s="148" t="s">
        <v>178</v>
      </c>
      <c r="AT164" s="148" t="s">
        <v>173</v>
      </c>
      <c r="AU164" s="148" t="s">
        <v>98</v>
      </c>
      <c r="AY164" s="17" t="s">
        <v>171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92</v>
      </c>
      <c r="BK164" s="149">
        <f>ROUND(I164*H164,2)</f>
        <v>0</v>
      </c>
      <c r="BL164" s="17" t="s">
        <v>178</v>
      </c>
      <c r="BM164" s="148" t="s">
        <v>2654</v>
      </c>
    </row>
    <row r="165" spans="2:65" s="1" customFormat="1" ht="19.2">
      <c r="B165" s="33"/>
      <c r="D165" s="150" t="s">
        <v>180</v>
      </c>
      <c r="F165" s="151" t="s">
        <v>881</v>
      </c>
      <c r="I165" s="152"/>
      <c r="L165" s="33"/>
      <c r="M165" s="153"/>
      <c r="T165" s="57"/>
      <c r="AT165" s="17" t="s">
        <v>180</v>
      </c>
      <c r="AU165" s="17" t="s">
        <v>98</v>
      </c>
    </row>
    <row r="166" spans="2:65" s="12" customFormat="1" ht="20.399999999999999">
      <c r="B166" s="154"/>
      <c r="D166" s="150" t="s">
        <v>182</v>
      </c>
      <c r="E166" s="155" t="s">
        <v>1</v>
      </c>
      <c r="F166" s="156" t="s">
        <v>2655</v>
      </c>
      <c r="H166" s="157">
        <v>18.899999999999999</v>
      </c>
      <c r="I166" s="158"/>
      <c r="L166" s="154"/>
      <c r="M166" s="159"/>
      <c r="T166" s="160"/>
      <c r="AT166" s="155" t="s">
        <v>182</v>
      </c>
      <c r="AU166" s="155" t="s">
        <v>98</v>
      </c>
      <c r="AV166" s="12" t="s">
        <v>98</v>
      </c>
      <c r="AW166" s="12" t="s">
        <v>40</v>
      </c>
      <c r="AX166" s="12" t="s">
        <v>85</v>
      </c>
      <c r="AY166" s="155" t="s">
        <v>171</v>
      </c>
    </row>
    <row r="167" spans="2:65" s="13" customFormat="1">
      <c r="B167" s="172"/>
      <c r="D167" s="150" t="s">
        <v>182</v>
      </c>
      <c r="E167" s="173" t="s">
        <v>1</v>
      </c>
      <c r="F167" s="174" t="s">
        <v>546</v>
      </c>
      <c r="H167" s="175">
        <v>18.899999999999999</v>
      </c>
      <c r="I167" s="176"/>
      <c r="L167" s="172"/>
      <c r="M167" s="177"/>
      <c r="T167" s="178"/>
      <c r="AT167" s="173" t="s">
        <v>182</v>
      </c>
      <c r="AU167" s="173" t="s">
        <v>98</v>
      </c>
      <c r="AV167" s="13" t="s">
        <v>178</v>
      </c>
      <c r="AW167" s="13" t="s">
        <v>40</v>
      </c>
      <c r="AX167" s="13" t="s">
        <v>92</v>
      </c>
      <c r="AY167" s="173" t="s">
        <v>171</v>
      </c>
    </row>
    <row r="168" spans="2:65" s="1" customFormat="1" ht="24.15" customHeight="1">
      <c r="B168" s="33"/>
      <c r="C168" s="137" t="s">
        <v>230</v>
      </c>
      <c r="D168" s="137" t="s">
        <v>173</v>
      </c>
      <c r="E168" s="138" t="s">
        <v>883</v>
      </c>
      <c r="F168" s="139" t="s">
        <v>884</v>
      </c>
      <c r="G168" s="140" t="s">
        <v>197</v>
      </c>
      <c r="H168" s="141">
        <v>18.899999999999999</v>
      </c>
      <c r="I168" s="142"/>
      <c r="J168" s="143">
        <f>ROUND(I168*H168,2)</f>
        <v>0</v>
      </c>
      <c r="K168" s="139" t="s">
        <v>177</v>
      </c>
      <c r="L168" s="33"/>
      <c r="M168" s="144" t="s">
        <v>1</v>
      </c>
      <c r="N168" s="145" t="s">
        <v>50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178</v>
      </c>
      <c r="AT168" s="148" t="s">
        <v>173</v>
      </c>
      <c r="AU168" s="148" t="s">
        <v>98</v>
      </c>
      <c r="AY168" s="17" t="s">
        <v>171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92</v>
      </c>
      <c r="BK168" s="149">
        <f>ROUND(I168*H168,2)</f>
        <v>0</v>
      </c>
      <c r="BL168" s="17" t="s">
        <v>178</v>
      </c>
      <c r="BM168" s="148" t="s">
        <v>2656</v>
      </c>
    </row>
    <row r="169" spans="2:65" s="1" customFormat="1" ht="19.2">
      <c r="B169" s="33"/>
      <c r="D169" s="150" t="s">
        <v>180</v>
      </c>
      <c r="F169" s="151" t="s">
        <v>886</v>
      </c>
      <c r="I169" s="152"/>
      <c r="L169" s="33"/>
      <c r="M169" s="153"/>
      <c r="T169" s="57"/>
      <c r="AT169" s="17" t="s">
        <v>180</v>
      </c>
      <c r="AU169" s="17" t="s">
        <v>98</v>
      </c>
    </row>
    <row r="170" spans="2:65" s="12" customFormat="1" ht="20.399999999999999">
      <c r="B170" s="154"/>
      <c r="D170" s="150" t="s">
        <v>182</v>
      </c>
      <c r="E170" s="155" t="s">
        <v>1</v>
      </c>
      <c r="F170" s="156" t="s">
        <v>2655</v>
      </c>
      <c r="H170" s="157">
        <v>18.899999999999999</v>
      </c>
      <c r="I170" s="158"/>
      <c r="L170" s="154"/>
      <c r="M170" s="159"/>
      <c r="T170" s="160"/>
      <c r="AT170" s="155" t="s">
        <v>182</v>
      </c>
      <c r="AU170" s="155" t="s">
        <v>98</v>
      </c>
      <c r="AV170" s="12" t="s">
        <v>98</v>
      </c>
      <c r="AW170" s="12" t="s">
        <v>40</v>
      </c>
      <c r="AX170" s="12" t="s">
        <v>85</v>
      </c>
      <c r="AY170" s="155" t="s">
        <v>171</v>
      </c>
    </row>
    <row r="171" spans="2:65" s="13" customFormat="1">
      <c r="B171" s="172"/>
      <c r="D171" s="150" t="s">
        <v>182</v>
      </c>
      <c r="E171" s="173" t="s">
        <v>1</v>
      </c>
      <c r="F171" s="174" t="s">
        <v>546</v>
      </c>
      <c r="H171" s="175">
        <v>18.899999999999999</v>
      </c>
      <c r="I171" s="176"/>
      <c r="L171" s="172"/>
      <c r="M171" s="177"/>
      <c r="T171" s="178"/>
      <c r="AT171" s="173" t="s">
        <v>182</v>
      </c>
      <c r="AU171" s="173" t="s">
        <v>98</v>
      </c>
      <c r="AV171" s="13" t="s">
        <v>178</v>
      </c>
      <c r="AW171" s="13" t="s">
        <v>40</v>
      </c>
      <c r="AX171" s="13" t="s">
        <v>92</v>
      </c>
      <c r="AY171" s="173" t="s">
        <v>171</v>
      </c>
    </row>
    <row r="172" spans="2:65" s="1" customFormat="1" ht="33" customHeight="1">
      <c r="B172" s="33"/>
      <c r="C172" s="137" t="s">
        <v>237</v>
      </c>
      <c r="D172" s="137" t="s">
        <v>173</v>
      </c>
      <c r="E172" s="138" t="s">
        <v>2061</v>
      </c>
      <c r="F172" s="139" t="s">
        <v>2062</v>
      </c>
      <c r="G172" s="140" t="s">
        <v>215</v>
      </c>
      <c r="H172" s="141">
        <v>26.111999999999998</v>
      </c>
      <c r="I172" s="142"/>
      <c r="J172" s="143">
        <f>ROUND(I172*H172,2)</f>
        <v>0</v>
      </c>
      <c r="K172" s="139" t="s">
        <v>177</v>
      </c>
      <c r="L172" s="33"/>
      <c r="M172" s="144" t="s">
        <v>1</v>
      </c>
      <c r="N172" s="145" t="s">
        <v>50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178</v>
      </c>
      <c r="AT172" s="148" t="s">
        <v>173</v>
      </c>
      <c r="AU172" s="148" t="s">
        <v>98</v>
      </c>
      <c r="AY172" s="17" t="s">
        <v>171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92</v>
      </c>
      <c r="BK172" s="149">
        <f>ROUND(I172*H172,2)</f>
        <v>0</v>
      </c>
      <c r="BL172" s="17" t="s">
        <v>178</v>
      </c>
      <c r="BM172" s="148" t="s">
        <v>2657</v>
      </c>
    </row>
    <row r="173" spans="2:65" s="1" customFormat="1" ht="28.8">
      <c r="B173" s="33"/>
      <c r="D173" s="150" t="s">
        <v>180</v>
      </c>
      <c r="F173" s="151" t="s">
        <v>2064</v>
      </c>
      <c r="I173" s="152"/>
      <c r="L173" s="33"/>
      <c r="M173" s="153"/>
      <c r="T173" s="57"/>
      <c r="AT173" s="17" t="s">
        <v>180</v>
      </c>
      <c r="AU173" s="17" t="s">
        <v>98</v>
      </c>
    </row>
    <row r="174" spans="2:65" s="14" customFormat="1">
      <c r="B174" s="182"/>
      <c r="D174" s="150" t="s">
        <v>182</v>
      </c>
      <c r="E174" s="183" t="s">
        <v>1</v>
      </c>
      <c r="F174" s="184" t="s">
        <v>2646</v>
      </c>
      <c r="H174" s="183" t="s">
        <v>1</v>
      </c>
      <c r="I174" s="185"/>
      <c r="L174" s="182"/>
      <c r="M174" s="186"/>
      <c r="T174" s="187"/>
      <c r="AT174" s="183" t="s">
        <v>182</v>
      </c>
      <c r="AU174" s="183" t="s">
        <v>98</v>
      </c>
      <c r="AV174" s="14" t="s">
        <v>92</v>
      </c>
      <c r="AW174" s="14" t="s">
        <v>40</v>
      </c>
      <c r="AX174" s="14" t="s">
        <v>85</v>
      </c>
      <c r="AY174" s="183" t="s">
        <v>171</v>
      </c>
    </row>
    <row r="175" spans="2:65" s="12" customFormat="1">
      <c r="B175" s="154"/>
      <c r="D175" s="150" t="s">
        <v>182</v>
      </c>
      <c r="E175" s="155" t="s">
        <v>1</v>
      </c>
      <c r="F175" s="156" t="s">
        <v>2658</v>
      </c>
      <c r="H175" s="157">
        <v>9.6</v>
      </c>
      <c r="I175" s="158"/>
      <c r="L175" s="154"/>
      <c r="M175" s="159"/>
      <c r="T175" s="160"/>
      <c r="AT175" s="155" t="s">
        <v>182</v>
      </c>
      <c r="AU175" s="155" t="s">
        <v>98</v>
      </c>
      <c r="AV175" s="12" t="s">
        <v>98</v>
      </c>
      <c r="AW175" s="12" t="s">
        <v>40</v>
      </c>
      <c r="AX175" s="12" t="s">
        <v>85</v>
      </c>
      <c r="AY175" s="155" t="s">
        <v>171</v>
      </c>
    </row>
    <row r="176" spans="2:65" s="12" customFormat="1">
      <c r="B176" s="154"/>
      <c r="D176" s="150" t="s">
        <v>182</v>
      </c>
      <c r="E176" s="155" t="s">
        <v>1</v>
      </c>
      <c r="F176" s="156" t="s">
        <v>2659</v>
      </c>
      <c r="H176" s="157">
        <v>8.32</v>
      </c>
      <c r="I176" s="158"/>
      <c r="L176" s="154"/>
      <c r="M176" s="159"/>
      <c r="T176" s="160"/>
      <c r="AT176" s="155" t="s">
        <v>182</v>
      </c>
      <c r="AU176" s="155" t="s">
        <v>98</v>
      </c>
      <c r="AV176" s="12" t="s">
        <v>98</v>
      </c>
      <c r="AW176" s="12" t="s">
        <v>40</v>
      </c>
      <c r="AX176" s="12" t="s">
        <v>85</v>
      </c>
      <c r="AY176" s="155" t="s">
        <v>171</v>
      </c>
    </row>
    <row r="177" spans="2:65" s="12" customFormat="1">
      <c r="B177" s="154"/>
      <c r="D177" s="150" t="s">
        <v>182</v>
      </c>
      <c r="E177" s="155" t="s">
        <v>1</v>
      </c>
      <c r="F177" s="156" t="s">
        <v>2660</v>
      </c>
      <c r="H177" s="157">
        <v>7.68</v>
      </c>
      <c r="I177" s="158"/>
      <c r="L177" s="154"/>
      <c r="M177" s="159"/>
      <c r="T177" s="160"/>
      <c r="AT177" s="155" t="s">
        <v>182</v>
      </c>
      <c r="AU177" s="155" t="s">
        <v>98</v>
      </c>
      <c r="AV177" s="12" t="s">
        <v>98</v>
      </c>
      <c r="AW177" s="12" t="s">
        <v>40</v>
      </c>
      <c r="AX177" s="12" t="s">
        <v>85</v>
      </c>
      <c r="AY177" s="155" t="s">
        <v>171</v>
      </c>
    </row>
    <row r="178" spans="2:65" s="12" customFormat="1">
      <c r="B178" s="154"/>
      <c r="D178" s="150" t="s">
        <v>182</v>
      </c>
      <c r="E178" s="155" t="s">
        <v>1</v>
      </c>
      <c r="F178" s="156" t="s">
        <v>2661</v>
      </c>
      <c r="H178" s="157">
        <v>8.9600000000000009</v>
      </c>
      <c r="I178" s="158"/>
      <c r="L178" s="154"/>
      <c r="M178" s="159"/>
      <c r="T178" s="160"/>
      <c r="AT178" s="155" t="s">
        <v>182</v>
      </c>
      <c r="AU178" s="155" t="s">
        <v>98</v>
      </c>
      <c r="AV178" s="12" t="s">
        <v>98</v>
      </c>
      <c r="AW178" s="12" t="s">
        <v>40</v>
      </c>
      <c r="AX178" s="12" t="s">
        <v>85</v>
      </c>
      <c r="AY178" s="155" t="s">
        <v>171</v>
      </c>
    </row>
    <row r="179" spans="2:65" s="12" customFormat="1">
      <c r="B179" s="154"/>
      <c r="D179" s="150" t="s">
        <v>182</v>
      </c>
      <c r="E179" s="155" t="s">
        <v>1</v>
      </c>
      <c r="F179" s="156" t="s">
        <v>2662</v>
      </c>
      <c r="H179" s="157">
        <v>8.7040000000000006</v>
      </c>
      <c r="I179" s="158"/>
      <c r="L179" s="154"/>
      <c r="M179" s="159"/>
      <c r="T179" s="160"/>
      <c r="AT179" s="155" t="s">
        <v>182</v>
      </c>
      <c r="AU179" s="155" t="s">
        <v>98</v>
      </c>
      <c r="AV179" s="12" t="s">
        <v>98</v>
      </c>
      <c r="AW179" s="12" t="s">
        <v>40</v>
      </c>
      <c r="AX179" s="12" t="s">
        <v>85</v>
      </c>
      <c r="AY179" s="155" t="s">
        <v>171</v>
      </c>
    </row>
    <row r="180" spans="2:65" s="12" customFormat="1">
      <c r="B180" s="154"/>
      <c r="D180" s="150" t="s">
        <v>182</v>
      </c>
      <c r="E180" s="155" t="s">
        <v>1</v>
      </c>
      <c r="F180" s="156" t="s">
        <v>2663</v>
      </c>
      <c r="H180" s="157">
        <v>8.9600000000000009</v>
      </c>
      <c r="I180" s="158"/>
      <c r="L180" s="154"/>
      <c r="M180" s="159"/>
      <c r="T180" s="160"/>
      <c r="AT180" s="155" t="s">
        <v>182</v>
      </c>
      <c r="AU180" s="155" t="s">
        <v>98</v>
      </c>
      <c r="AV180" s="12" t="s">
        <v>98</v>
      </c>
      <c r="AW180" s="12" t="s">
        <v>40</v>
      </c>
      <c r="AX180" s="12" t="s">
        <v>85</v>
      </c>
      <c r="AY180" s="155" t="s">
        <v>171</v>
      </c>
    </row>
    <row r="181" spans="2:65" s="15" customFormat="1">
      <c r="B181" s="188"/>
      <c r="D181" s="150" t="s">
        <v>182</v>
      </c>
      <c r="E181" s="189" t="s">
        <v>1</v>
      </c>
      <c r="F181" s="190" t="s">
        <v>808</v>
      </c>
      <c r="H181" s="191">
        <v>52.224000000000004</v>
      </c>
      <c r="I181" s="192"/>
      <c r="L181" s="188"/>
      <c r="M181" s="193"/>
      <c r="T181" s="194"/>
      <c r="AT181" s="189" t="s">
        <v>182</v>
      </c>
      <c r="AU181" s="189" t="s">
        <v>98</v>
      </c>
      <c r="AV181" s="15" t="s">
        <v>190</v>
      </c>
      <c r="AW181" s="15" t="s">
        <v>40</v>
      </c>
      <c r="AX181" s="15" t="s">
        <v>85</v>
      </c>
      <c r="AY181" s="189" t="s">
        <v>171</v>
      </c>
    </row>
    <row r="182" spans="2:65" s="13" customFormat="1">
      <c r="B182" s="172"/>
      <c r="D182" s="150" t="s">
        <v>182</v>
      </c>
      <c r="E182" s="173" t="s">
        <v>1</v>
      </c>
      <c r="F182" s="174" t="s">
        <v>546</v>
      </c>
      <c r="H182" s="175">
        <v>52.224000000000004</v>
      </c>
      <c r="I182" s="176"/>
      <c r="L182" s="172"/>
      <c r="M182" s="177"/>
      <c r="T182" s="178"/>
      <c r="AT182" s="173" t="s">
        <v>182</v>
      </c>
      <c r="AU182" s="173" t="s">
        <v>98</v>
      </c>
      <c r="AV182" s="13" t="s">
        <v>178</v>
      </c>
      <c r="AW182" s="13" t="s">
        <v>40</v>
      </c>
      <c r="AX182" s="13" t="s">
        <v>85</v>
      </c>
      <c r="AY182" s="173" t="s">
        <v>171</v>
      </c>
    </row>
    <row r="183" spans="2:65" s="12" customFormat="1">
      <c r="B183" s="154"/>
      <c r="D183" s="150" t="s">
        <v>182</v>
      </c>
      <c r="E183" s="155" t="s">
        <v>1</v>
      </c>
      <c r="F183" s="156" t="s">
        <v>2664</v>
      </c>
      <c r="H183" s="157">
        <v>26.111999999999998</v>
      </c>
      <c r="I183" s="158"/>
      <c r="L183" s="154"/>
      <c r="M183" s="159"/>
      <c r="T183" s="160"/>
      <c r="AT183" s="155" t="s">
        <v>182</v>
      </c>
      <c r="AU183" s="155" t="s">
        <v>98</v>
      </c>
      <c r="AV183" s="12" t="s">
        <v>98</v>
      </c>
      <c r="AW183" s="12" t="s">
        <v>40</v>
      </c>
      <c r="AX183" s="12" t="s">
        <v>92</v>
      </c>
      <c r="AY183" s="155" t="s">
        <v>171</v>
      </c>
    </row>
    <row r="184" spans="2:65" s="1" customFormat="1" ht="33" customHeight="1">
      <c r="B184" s="33"/>
      <c r="C184" s="137" t="s">
        <v>243</v>
      </c>
      <c r="D184" s="137" t="s">
        <v>173</v>
      </c>
      <c r="E184" s="138" t="s">
        <v>2073</v>
      </c>
      <c r="F184" s="139" t="s">
        <v>2074</v>
      </c>
      <c r="G184" s="140" t="s">
        <v>215</v>
      </c>
      <c r="H184" s="141">
        <v>86.061000000000007</v>
      </c>
      <c r="I184" s="142"/>
      <c r="J184" s="143">
        <f>ROUND(I184*H184,2)</f>
        <v>0</v>
      </c>
      <c r="K184" s="139" t="s">
        <v>177</v>
      </c>
      <c r="L184" s="33"/>
      <c r="M184" s="144" t="s">
        <v>1</v>
      </c>
      <c r="N184" s="145" t="s">
        <v>50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178</v>
      </c>
      <c r="AT184" s="148" t="s">
        <v>173</v>
      </c>
      <c r="AU184" s="148" t="s">
        <v>98</v>
      </c>
      <c r="AY184" s="17" t="s">
        <v>171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92</v>
      </c>
      <c r="BK184" s="149">
        <f>ROUND(I184*H184,2)</f>
        <v>0</v>
      </c>
      <c r="BL184" s="17" t="s">
        <v>178</v>
      </c>
      <c r="BM184" s="148" t="s">
        <v>2665</v>
      </c>
    </row>
    <row r="185" spans="2:65" s="1" customFormat="1" ht="28.8">
      <c r="B185" s="33"/>
      <c r="D185" s="150" t="s">
        <v>180</v>
      </c>
      <c r="F185" s="151" t="s">
        <v>2076</v>
      </c>
      <c r="I185" s="152"/>
      <c r="L185" s="33"/>
      <c r="M185" s="153"/>
      <c r="T185" s="57"/>
      <c r="AT185" s="17" t="s">
        <v>180</v>
      </c>
      <c r="AU185" s="17" t="s">
        <v>98</v>
      </c>
    </row>
    <row r="186" spans="2:65" s="14" customFormat="1">
      <c r="B186" s="182"/>
      <c r="D186" s="150" t="s">
        <v>182</v>
      </c>
      <c r="E186" s="183" t="s">
        <v>1</v>
      </c>
      <c r="F186" s="184" t="s">
        <v>2646</v>
      </c>
      <c r="H186" s="183" t="s">
        <v>1</v>
      </c>
      <c r="I186" s="185"/>
      <c r="L186" s="182"/>
      <c r="M186" s="186"/>
      <c r="T186" s="187"/>
      <c r="AT186" s="183" t="s">
        <v>182</v>
      </c>
      <c r="AU186" s="183" t="s">
        <v>98</v>
      </c>
      <c r="AV186" s="14" t="s">
        <v>92</v>
      </c>
      <c r="AW186" s="14" t="s">
        <v>40</v>
      </c>
      <c r="AX186" s="14" t="s">
        <v>85</v>
      </c>
      <c r="AY186" s="183" t="s">
        <v>171</v>
      </c>
    </row>
    <row r="187" spans="2:65" s="14" customFormat="1">
      <c r="B187" s="182"/>
      <c r="D187" s="150" t="s">
        <v>182</v>
      </c>
      <c r="E187" s="183" t="s">
        <v>1</v>
      </c>
      <c r="F187" s="184" t="s">
        <v>2666</v>
      </c>
      <c r="H187" s="183" t="s">
        <v>1</v>
      </c>
      <c r="I187" s="185"/>
      <c r="L187" s="182"/>
      <c r="M187" s="186"/>
      <c r="T187" s="187"/>
      <c r="AT187" s="183" t="s">
        <v>182</v>
      </c>
      <c r="AU187" s="183" t="s">
        <v>98</v>
      </c>
      <c r="AV187" s="14" t="s">
        <v>92</v>
      </c>
      <c r="AW187" s="14" t="s">
        <v>40</v>
      </c>
      <c r="AX187" s="14" t="s">
        <v>85</v>
      </c>
      <c r="AY187" s="183" t="s">
        <v>171</v>
      </c>
    </row>
    <row r="188" spans="2:65" s="12" customFormat="1" ht="20.399999999999999">
      <c r="B188" s="154"/>
      <c r="D188" s="150" t="s">
        <v>182</v>
      </c>
      <c r="E188" s="155" t="s">
        <v>1</v>
      </c>
      <c r="F188" s="156" t="s">
        <v>2667</v>
      </c>
      <c r="H188" s="157">
        <v>20.826000000000001</v>
      </c>
      <c r="I188" s="158"/>
      <c r="L188" s="154"/>
      <c r="M188" s="159"/>
      <c r="T188" s="160"/>
      <c r="AT188" s="155" t="s">
        <v>182</v>
      </c>
      <c r="AU188" s="155" t="s">
        <v>98</v>
      </c>
      <c r="AV188" s="12" t="s">
        <v>98</v>
      </c>
      <c r="AW188" s="12" t="s">
        <v>40</v>
      </c>
      <c r="AX188" s="12" t="s">
        <v>85</v>
      </c>
      <c r="AY188" s="155" t="s">
        <v>171</v>
      </c>
    </row>
    <row r="189" spans="2:65" s="12" customFormat="1" ht="20.399999999999999">
      <c r="B189" s="154"/>
      <c r="D189" s="150" t="s">
        <v>182</v>
      </c>
      <c r="E189" s="155" t="s">
        <v>1</v>
      </c>
      <c r="F189" s="156" t="s">
        <v>2668</v>
      </c>
      <c r="H189" s="157">
        <v>24.846</v>
      </c>
      <c r="I189" s="158"/>
      <c r="L189" s="154"/>
      <c r="M189" s="159"/>
      <c r="T189" s="160"/>
      <c r="AT189" s="155" t="s">
        <v>182</v>
      </c>
      <c r="AU189" s="155" t="s">
        <v>98</v>
      </c>
      <c r="AV189" s="12" t="s">
        <v>98</v>
      </c>
      <c r="AW189" s="12" t="s">
        <v>40</v>
      </c>
      <c r="AX189" s="12" t="s">
        <v>85</v>
      </c>
      <c r="AY189" s="155" t="s">
        <v>171</v>
      </c>
    </row>
    <row r="190" spans="2:65" s="12" customFormat="1" ht="20.399999999999999">
      <c r="B190" s="154"/>
      <c r="D190" s="150" t="s">
        <v>182</v>
      </c>
      <c r="E190" s="155" t="s">
        <v>1</v>
      </c>
      <c r="F190" s="156" t="s">
        <v>2669</v>
      </c>
      <c r="H190" s="157">
        <v>23.678000000000001</v>
      </c>
      <c r="I190" s="158"/>
      <c r="L190" s="154"/>
      <c r="M190" s="159"/>
      <c r="T190" s="160"/>
      <c r="AT190" s="155" t="s">
        <v>182</v>
      </c>
      <c r="AU190" s="155" t="s">
        <v>98</v>
      </c>
      <c r="AV190" s="12" t="s">
        <v>98</v>
      </c>
      <c r="AW190" s="12" t="s">
        <v>40</v>
      </c>
      <c r="AX190" s="12" t="s">
        <v>85</v>
      </c>
      <c r="AY190" s="155" t="s">
        <v>171</v>
      </c>
    </row>
    <row r="191" spans="2:65" s="12" customFormat="1" ht="20.399999999999999">
      <c r="B191" s="154"/>
      <c r="D191" s="150" t="s">
        <v>182</v>
      </c>
      <c r="E191" s="155" t="s">
        <v>1</v>
      </c>
      <c r="F191" s="156" t="s">
        <v>2670</v>
      </c>
      <c r="H191" s="157">
        <v>20</v>
      </c>
      <c r="I191" s="158"/>
      <c r="L191" s="154"/>
      <c r="M191" s="159"/>
      <c r="T191" s="160"/>
      <c r="AT191" s="155" t="s">
        <v>182</v>
      </c>
      <c r="AU191" s="155" t="s">
        <v>98</v>
      </c>
      <c r="AV191" s="12" t="s">
        <v>98</v>
      </c>
      <c r="AW191" s="12" t="s">
        <v>40</v>
      </c>
      <c r="AX191" s="12" t="s">
        <v>85</v>
      </c>
      <c r="AY191" s="155" t="s">
        <v>171</v>
      </c>
    </row>
    <row r="192" spans="2:65" s="12" customFormat="1" ht="20.399999999999999">
      <c r="B192" s="154"/>
      <c r="D192" s="150" t="s">
        <v>182</v>
      </c>
      <c r="E192" s="155" t="s">
        <v>1</v>
      </c>
      <c r="F192" s="156" t="s">
        <v>2671</v>
      </c>
      <c r="H192" s="157">
        <v>20.356999999999999</v>
      </c>
      <c r="I192" s="158"/>
      <c r="L192" s="154"/>
      <c r="M192" s="159"/>
      <c r="T192" s="160"/>
      <c r="AT192" s="155" t="s">
        <v>182</v>
      </c>
      <c r="AU192" s="155" t="s">
        <v>98</v>
      </c>
      <c r="AV192" s="12" t="s">
        <v>98</v>
      </c>
      <c r="AW192" s="12" t="s">
        <v>40</v>
      </c>
      <c r="AX192" s="12" t="s">
        <v>85</v>
      </c>
      <c r="AY192" s="155" t="s">
        <v>171</v>
      </c>
    </row>
    <row r="193" spans="2:65" s="12" customFormat="1" ht="20.399999999999999">
      <c r="B193" s="154"/>
      <c r="D193" s="150" t="s">
        <v>182</v>
      </c>
      <c r="E193" s="155" t="s">
        <v>1</v>
      </c>
      <c r="F193" s="156" t="s">
        <v>2672</v>
      </c>
      <c r="H193" s="157">
        <v>24.864000000000001</v>
      </c>
      <c r="I193" s="158"/>
      <c r="L193" s="154"/>
      <c r="M193" s="159"/>
      <c r="T193" s="160"/>
      <c r="AT193" s="155" t="s">
        <v>182</v>
      </c>
      <c r="AU193" s="155" t="s">
        <v>98</v>
      </c>
      <c r="AV193" s="12" t="s">
        <v>98</v>
      </c>
      <c r="AW193" s="12" t="s">
        <v>40</v>
      </c>
      <c r="AX193" s="12" t="s">
        <v>85</v>
      </c>
      <c r="AY193" s="155" t="s">
        <v>171</v>
      </c>
    </row>
    <row r="194" spans="2:65" s="12" customFormat="1" ht="20.399999999999999">
      <c r="B194" s="154"/>
      <c r="D194" s="150" t="s">
        <v>182</v>
      </c>
      <c r="E194" s="155" t="s">
        <v>1</v>
      </c>
      <c r="F194" s="156" t="s">
        <v>2673</v>
      </c>
      <c r="H194" s="157">
        <v>12.576000000000001</v>
      </c>
      <c r="I194" s="158"/>
      <c r="L194" s="154"/>
      <c r="M194" s="159"/>
      <c r="T194" s="160"/>
      <c r="AT194" s="155" t="s">
        <v>182</v>
      </c>
      <c r="AU194" s="155" t="s">
        <v>98</v>
      </c>
      <c r="AV194" s="12" t="s">
        <v>98</v>
      </c>
      <c r="AW194" s="12" t="s">
        <v>40</v>
      </c>
      <c r="AX194" s="12" t="s">
        <v>85</v>
      </c>
      <c r="AY194" s="155" t="s">
        <v>171</v>
      </c>
    </row>
    <row r="195" spans="2:65" s="12" customFormat="1" ht="20.399999999999999">
      <c r="B195" s="154"/>
      <c r="D195" s="150" t="s">
        <v>182</v>
      </c>
      <c r="E195" s="155" t="s">
        <v>1</v>
      </c>
      <c r="F195" s="156" t="s">
        <v>2674</v>
      </c>
      <c r="H195" s="157">
        <v>24.36</v>
      </c>
      <c r="I195" s="158"/>
      <c r="L195" s="154"/>
      <c r="M195" s="159"/>
      <c r="T195" s="160"/>
      <c r="AT195" s="155" t="s">
        <v>182</v>
      </c>
      <c r="AU195" s="155" t="s">
        <v>98</v>
      </c>
      <c r="AV195" s="12" t="s">
        <v>98</v>
      </c>
      <c r="AW195" s="12" t="s">
        <v>40</v>
      </c>
      <c r="AX195" s="12" t="s">
        <v>85</v>
      </c>
      <c r="AY195" s="155" t="s">
        <v>171</v>
      </c>
    </row>
    <row r="196" spans="2:65" s="15" customFormat="1">
      <c r="B196" s="188"/>
      <c r="D196" s="150" t="s">
        <v>182</v>
      </c>
      <c r="E196" s="189" t="s">
        <v>1</v>
      </c>
      <c r="F196" s="190" t="s">
        <v>808</v>
      </c>
      <c r="H196" s="191">
        <v>171.50700000000001</v>
      </c>
      <c r="I196" s="192"/>
      <c r="L196" s="188"/>
      <c r="M196" s="193"/>
      <c r="T196" s="194"/>
      <c r="AT196" s="189" t="s">
        <v>182</v>
      </c>
      <c r="AU196" s="189" t="s">
        <v>98</v>
      </c>
      <c r="AV196" s="15" t="s">
        <v>190</v>
      </c>
      <c r="AW196" s="15" t="s">
        <v>40</v>
      </c>
      <c r="AX196" s="15" t="s">
        <v>85</v>
      </c>
      <c r="AY196" s="189" t="s">
        <v>171</v>
      </c>
    </row>
    <row r="197" spans="2:65" s="14" customFormat="1">
      <c r="B197" s="182"/>
      <c r="D197" s="150" t="s">
        <v>182</v>
      </c>
      <c r="E197" s="183" t="s">
        <v>1</v>
      </c>
      <c r="F197" s="184" t="s">
        <v>2675</v>
      </c>
      <c r="H197" s="183" t="s">
        <v>1</v>
      </c>
      <c r="I197" s="185"/>
      <c r="L197" s="182"/>
      <c r="M197" s="186"/>
      <c r="T197" s="187"/>
      <c r="AT197" s="183" t="s">
        <v>182</v>
      </c>
      <c r="AU197" s="183" t="s">
        <v>98</v>
      </c>
      <c r="AV197" s="14" t="s">
        <v>92</v>
      </c>
      <c r="AW197" s="14" t="s">
        <v>40</v>
      </c>
      <c r="AX197" s="14" t="s">
        <v>85</v>
      </c>
      <c r="AY197" s="183" t="s">
        <v>171</v>
      </c>
    </row>
    <row r="198" spans="2:65" s="12" customFormat="1">
      <c r="B198" s="154"/>
      <c r="D198" s="150" t="s">
        <v>182</v>
      </c>
      <c r="E198" s="155" t="s">
        <v>1</v>
      </c>
      <c r="F198" s="156" t="s">
        <v>2676</v>
      </c>
      <c r="H198" s="157">
        <v>0.61499999999999999</v>
      </c>
      <c r="I198" s="158"/>
      <c r="L198" s="154"/>
      <c r="M198" s="159"/>
      <c r="T198" s="160"/>
      <c r="AT198" s="155" t="s">
        <v>182</v>
      </c>
      <c r="AU198" s="155" t="s">
        <v>98</v>
      </c>
      <c r="AV198" s="12" t="s">
        <v>98</v>
      </c>
      <c r="AW198" s="12" t="s">
        <v>40</v>
      </c>
      <c r="AX198" s="12" t="s">
        <v>85</v>
      </c>
      <c r="AY198" s="155" t="s">
        <v>171</v>
      </c>
    </row>
    <row r="199" spans="2:65" s="15" customFormat="1">
      <c r="B199" s="188"/>
      <c r="D199" s="150" t="s">
        <v>182</v>
      </c>
      <c r="E199" s="189" t="s">
        <v>1</v>
      </c>
      <c r="F199" s="190" t="s">
        <v>808</v>
      </c>
      <c r="H199" s="191">
        <v>0.61499999999999999</v>
      </c>
      <c r="I199" s="192"/>
      <c r="L199" s="188"/>
      <c r="M199" s="193"/>
      <c r="T199" s="194"/>
      <c r="AT199" s="189" t="s">
        <v>182</v>
      </c>
      <c r="AU199" s="189" t="s">
        <v>98</v>
      </c>
      <c r="AV199" s="15" t="s">
        <v>190</v>
      </c>
      <c r="AW199" s="15" t="s">
        <v>40</v>
      </c>
      <c r="AX199" s="15" t="s">
        <v>85</v>
      </c>
      <c r="AY199" s="189" t="s">
        <v>171</v>
      </c>
    </row>
    <row r="200" spans="2:65" s="13" customFormat="1">
      <c r="B200" s="172"/>
      <c r="D200" s="150" t="s">
        <v>182</v>
      </c>
      <c r="E200" s="173" t="s">
        <v>1</v>
      </c>
      <c r="F200" s="174" t="s">
        <v>546</v>
      </c>
      <c r="H200" s="175">
        <v>172.12200000000001</v>
      </c>
      <c r="I200" s="176"/>
      <c r="L200" s="172"/>
      <c r="M200" s="177"/>
      <c r="T200" s="178"/>
      <c r="AT200" s="173" t="s">
        <v>182</v>
      </c>
      <c r="AU200" s="173" t="s">
        <v>98</v>
      </c>
      <c r="AV200" s="13" t="s">
        <v>178</v>
      </c>
      <c r="AW200" s="13" t="s">
        <v>40</v>
      </c>
      <c r="AX200" s="13" t="s">
        <v>85</v>
      </c>
      <c r="AY200" s="173" t="s">
        <v>171</v>
      </c>
    </row>
    <row r="201" spans="2:65" s="12" customFormat="1">
      <c r="B201" s="154"/>
      <c r="D201" s="150" t="s">
        <v>182</v>
      </c>
      <c r="E201" s="155" t="s">
        <v>1</v>
      </c>
      <c r="F201" s="156" t="s">
        <v>2677</v>
      </c>
      <c r="H201" s="157">
        <v>86.061000000000007</v>
      </c>
      <c r="I201" s="158"/>
      <c r="L201" s="154"/>
      <c r="M201" s="159"/>
      <c r="T201" s="160"/>
      <c r="AT201" s="155" t="s">
        <v>182</v>
      </c>
      <c r="AU201" s="155" t="s">
        <v>98</v>
      </c>
      <c r="AV201" s="12" t="s">
        <v>98</v>
      </c>
      <c r="AW201" s="12" t="s">
        <v>40</v>
      </c>
      <c r="AX201" s="12" t="s">
        <v>92</v>
      </c>
      <c r="AY201" s="155" t="s">
        <v>171</v>
      </c>
    </row>
    <row r="202" spans="2:65" s="1" customFormat="1" ht="33" customHeight="1">
      <c r="B202" s="33"/>
      <c r="C202" s="137" t="s">
        <v>249</v>
      </c>
      <c r="D202" s="137" t="s">
        <v>173</v>
      </c>
      <c r="E202" s="138" t="s">
        <v>2085</v>
      </c>
      <c r="F202" s="139" t="s">
        <v>2086</v>
      </c>
      <c r="G202" s="140" t="s">
        <v>215</v>
      </c>
      <c r="H202" s="141">
        <v>26.111999999999998</v>
      </c>
      <c r="I202" s="142"/>
      <c r="J202" s="143">
        <f>ROUND(I202*H202,2)</f>
        <v>0</v>
      </c>
      <c r="K202" s="139" t="s">
        <v>177</v>
      </c>
      <c r="L202" s="33"/>
      <c r="M202" s="144" t="s">
        <v>1</v>
      </c>
      <c r="N202" s="145" t="s">
        <v>50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178</v>
      </c>
      <c r="AT202" s="148" t="s">
        <v>173</v>
      </c>
      <c r="AU202" s="148" t="s">
        <v>98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92</v>
      </c>
      <c r="BK202" s="149">
        <f>ROUND(I202*H202,2)</f>
        <v>0</v>
      </c>
      <c r="BL202" s="17" t="s">
        <v>178</v>
      </c>
      <c r="BM202" s="148" t="s">
        <v>2678</v>
      </c>
    </row>
    <row r="203" spans="2:65" s="1" customFormat="1" ht="28.8">
      <c r="B203" s="33"/>
      <c r="D203" s="150" t="s">
        <v>180</v>
      </c>
      <c r="F203" s="151" t="s">
        <v>2088</v>
      </c>
      <c r="I203" s="152"/>
      <c r="L203" s="33"/>
      <c r="M203" s="153"/>
      <c r="T203" s="57"/>
      <c r="AT203" s="17" t="s">
        <v>180</v>
      </c>
      <c r="AU203" s="17" t="s">
        <v>98</v>
      </c>
    </row>
    <row r="204" spans="2:65" s="14" customFormat="1">
      <c r="B204" s="182"/>
      <c r="D204" s="150" t="s">
        <v>182</v>
      </c>
      <c r="E204" s="183" t="s">
        <v>1</v>
      </c>
      <c r="F204" s="184" t="s">
        <v>2646</v>
      </c>
      <c r="H204" s="183" t="s">
        <v>1</v>
      </c>
      <c r="I204" s="185"/>
      <c r="L204" s="182"/>
      <c r="M204" s="186"/>
      <c r="T204" s="187"/>
      <c r="AT204" s="183" t="s">
        <v>182</v>
      </c>
      <c r="AU204" s="183" t="s">
        <v>98</v>
      </c>
      <c r="AV204" s="14" t="s">
        <v>92</v>
      </c>
      <c r="AW204" s="14" t="s">
        <v>40</v>
      </c>
      <c r="AX204" s="14" t="s">
        <v>85</v>
      </c>
      <c r="AY204" s="183" t="s">
        <v>171</v>
      </c>
    </row>
    <row r="205" spans="2:65" s="12" customFormat="1">
      <c r="B205" s="154"/>
      <c r="D205" s="150" t="s">
        <v>182</v>
      </c>
      <c r="E205" s="155" t="s">
        <v>1</v>
      </c>
      <c r="F205" s="156" t="s">
        <v>2658</v>
      </c>
      <c r="H205" s="157">
        <v>9.6</v>
      </c>
      <c r="I205" s="158"/>
      <c r="L205" s="154"/>
      <c r="M205" s="159"/>
      <c r="T205" s="160"/>
      <c r="AT205" s="155" t="s">
        <v>182</v>
      </c>
      <c r="AU205" s="155" t="s">
        <v>98</v>
      </c>
      <c r="AV205" s="12" t="s">
        <v>98</v>
      </c>
      <c r="AW205" s="12" t="s">
        <v>40</v>
      </c>
      <c r="AX205" s="12" t="s">
        <v>85</v>
      </c>
      <c r="AY205" s="155" t="s">
        <v>171</v>
      </c>
    </row>
    <row r="206" spans="2:65" s="12" customFormat="1">
      <c r="B206" s="154"/>
      <c r="D206" s="150" t="s">
        <v>182</v>
      </c>
      <c r="E206" s="155" t="s">
        <v>1</v>
      </c>
      <c r="F206" s="156" t="s">
        <v>2659</v>
      </c>
      <c r="H206" s="157">
        <v>8.32</v>
      </c>
      <c r="I206" s="158"/>
      <c r="L206" s="154"/>
      <c r="M206" s="159"/>
      <c r="T206" s="160"/>
      <c r="AT206" s="155" t="s">
        <v>182</v>
      </c>
      <c r="AU206" s="155" t="s">
        <v>98</v>
      </c>
      <c r="AV206" s="12" t="s">
        <v>98</v>
      </c>
      <c r="AW206" s="12" t="s">
        <v>40</v>
      </c>
      <c r="AX206" s="12" t="s">
        <v>85</v>
      </c>
      <c r="AY206" s="155" t="s">
        <v>171</v>
      </c>
    </row>
    <row r="207" spans="2:65" s="12" customFormat="1">
      <c r="B207" s="154"/>
      <c r="D207" s="150" t="s">
        <v>182</v>
      </c>
      <c r="E207" s="155" t="s">
        <v>1</v>
      </c>
      <c r="F207" s="156" t="s">
        <v>2660</v>
      </c>
      <c r="H207" s="157">
        <v>7.68</v>
      </c>
      <c r="I207" s="158"/>
      <c r="L207" s="154"/>
      <c r="M207" s="159"/>
      <c r="T207" s="160"/>
      <c r="AT207" s="155" t="s">
        <v>182</v>
      </c>
      <c r="AU207" s="155" t="s">
        <v>98</v>
      </c>
      <c r="AV207" s="12" t="s">
        <v>98</v>
      </c>
      <c r="AW207" s="12" t="s">
        <v>40</v>
      </c>
      <c r="AX207" s="12" t="s">
        <v>85</v>
      </c>
      <c r="AY207" s="155" t="s">
        <v>171</v>
      </c>
    </row>
    <row r="208" spans="2:65" s="12" customFormat="1">
      <c r="B208" s="154"/>
      <c r="D208" s="150" t="s">
        <v>182</v>
      </c>
      <c r="E208" s="155" t="s">
        <v>1</v>
      </c>
      <c r="F208" s="156" t="s">
        <v>2661</v>
      </c>
      <c r="H208" s="157">
        <v>8.9600000000000009</v>
      </c>
      <c r="I208" s="158"/>
      <c r="L208" s="154"/>
      <c r="M208" s="159"/>
      <c r="T208" s="160"/>
      <c r="AT208" s="155" t="s">
        <v>182</v>
      </c>
      <c r="AU208" s="155" t="s">
        <v>98</v>
      </c>
      <c r="AV208" s="12" t="s">
        <v>98</v>
      </c>
      <c r="AW208" s="12" t="s">
        <v>40</v>
      </c>
      <c r="AX208" s="12" t="s">
        <v>85</v>
      </c>
      <c r="AY208" s="155" t="s">
        <v>171</v>
      </c>
    </row>
    <row r="209" spans="2:65" s="12" customFormat="1">
      <c r="B209" s="154"/>
      <c r="D209" s="150" t="s">
        <v>182</v>
      </c>
      <c r="E209" s="155" t="s">
        <v>1</v>
      </c>
      <c r="F209" s="156" t="s">
        <v>2662</v>
      </c>
      <c r="H209" s="157">
        <v>8.7040000000000006</v>
      </c>
      <c r="I209" s="158"/>
      <c r="L209" s="154"/>
      <c r="M209" s="159"/>
      <c r="T209" s="160"/>
      <c r="AT209" s="155" t="s">
        <v>182</v>
      </c>
      <c r="AU209" s="155" t="s">
        <v>98</v>
      </c>
      <c r="AV209" s="12" t="s">
        <v>98</v>
      </c>
      <c r="AW209" s="12" t="s">
        <v>40</v>
      </c>
      <c r="AX209" s="12" t="s">
        <v>85</v>
      </c>
      <c r="AY209" s="155" t="s">
        <v>171</v>
      </c>
    </row>
    <row r="210" spans="2:65" s="12" customFormat="1">
      <c r="B210" s="154"/>
      <c r="D210" s="150" t="s">
        <v>182</v>
      </c>
      <c r="E210" s="155" t="s">
        <v>1</v>
      </c>
      <c r="F210" s="156" t="s">
        <v>2663</v>
      </c>
      <c r="H210" s="157">
        <v>8.9600000000000009</v>
      </c>
      <c r="I210" s="158"/>
      <c r="L210" s="154"/>
      <c r="M210" s="159"/>
      <c r="T210" s="160"/>
      <c r="AT210" s="155" t="s">
        <v>182</v>
      </c>
      <c r="AU210" s="155" t="s">
        <v>98</v>
      </c>
      <c r="AV210" s="12" t="s">
        <v>98</v>
      </c>
      <c r="AW210" s="12" t="s">
        <v>40</v>
      </c>
      <c r="AX210" s="12" t="s">
        <v>85</v>
      </c>
      <c r="AY210" s="155" t="s">
        <v>171</v>
      </c>
    </row>
    <row r="211" spans="2:65" s="15" customFormat="1">
      <c r="B211" s="188"/>
      <c r="D211" s="150" t="s">
        <v>182</v>
      </c>
      <c r="E211" s="189" t="s">
        <v>1</v>
      </c>
      <c r="F211" s="190" t="s">
        <v>808</v>
      </c>
      <c r="H211" s="191">
        <v>52.224000000000004</v>
      </c>
      <c r="I211" s="192"/>
      <c r="L211" s="188"/>
      <c r="M211" s="193"/>
      <c r="T211" s="194"/>
      <c r="AT211" s="189" t="s">
        <v>182</v>
      </c>
      <c r="AU211" s="189" t="s">
        <v>98</v>
      </c>
      <c r="AV211" s="15" t="s">
        <v>190</v>
      </c>
      <c r="AW211" s="15" t="s">
        <v>40</v>
      </c>
      <c r="AX211" s="15" t="s">
        <v>85</v>
      </c>
      <c r="AY211" s="189" t="s">
        <v>171</v>
      </c>
    </row>
    <row r="212" spans="2:65" s="13" customFormat="1">
      <c r="B212" s="172"/>
      <c r="D212" s="150" t="s">
        <v>182</v>
      </c>
      <c r="E212" s="173" t="s">
        <v>1</v>
      </c>
      <c r="F212" s="174" t="s">
        <v>546</v>
      </c>
      <c r="H212" s="175">
        <v>52.224000000000004</v>
      </c>
      <c r="I212" s="176"/>
      <c r="L212" s="172"/>
      <c r="M212" s="177"/>
      <c r="T212" s="178"/>
      <c r="AT212" s="173" t="s">
        <v>182</v>
      </c>
      <c r="AU212" s="173" t="s">
        <v>98</v>
      </c>
      <c r="AV212" s="13" t="s">
        <v>178</v>
      </c>
      <c r="AW212" s="13" t="s">
        <v>40</v>
      </c>
      <c r="AX212" s="13" t="s">
        <v>85</v>
      </c>
      <c r="AY212" s="173" t="s">
        <v>171</v>
      </c>
    </row>
    <row r="213" spans="2:65" s="12" customFormat="1">
      <c r="B213" s="154"/>
      <c r="D213" s="150" t="s">
        <v>182</v>
      </c>
      <c r="E213" s="155" t="s">
        <v>1</v>
      </c>
      <c r="F213" s="156" t="s">
        <v>2664</v>
      </c>
      <c r="H213" s="157">
        <v>26.111999999999998</v>
      </c>
      <c r="I213" s="158"/>
      <c r="L213" s="154"/>
      <c r="M213" s="159"/>
      <c r="T213" s="160"/>
      <c r="AT213" s="155" t="s">
        <v>182</v>
      </c>
      <c r="AU213" s="155" t="s">
        <v>98</v>
      </c>
      <c r="AV213" s="12" t="s">
        <v>98</v>
      </c>
      <c r="AW213" s="12" t="s">
        <v>40</v>
      </c>
      <c r="AX213" s="12" t="s">
        <v>92</v>
      </c>
      <c r="AY213" s="155" t="s">
        <v>171</v>
      </c>
    </row>
    <row r="214" spans="2:65" s="1" customFormat="1" ht="33" customHeight="1">
      <c r="B214" s="33"/>
      <c r="C214" s="137" t="s">
        <v>257</v>
      </c>
      <c r="D214" s="137" t="s">
        <v>173</v>
      </c>
      <c r="E214" s="138" t="s">
        <v>2090</v>
      </c>
      <c r="F214" s="139" t="s">
        <v>2091</v>
      </c>
      <c r="G214" s="140" t="s">
        <v>215</v>
      </c>
      <c r="H214" s="141">
        <v>86.061000000000007</v>
      </c>
      <c r="I214" s="142"/>
      <c r="J214" s="143">
        <f>ROUND(I214*H214,2)</f>
        <v>0</v>
      </c>
      <c r="K214" s="139" t="s">
        <v>177</v>
      </c>
      <c r="L214" s="33"/>
      <c r="M214" s="144" t="s">
        <v>1</v>
      </c>
      <c r="N214" s="145" t="s">
        <v>50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178</v>
      </c>
      <c r="AT214" s="148" t="s">
        <v>173</v>
      </c>
      <c r="AU214" s="148" t="s">
        <v>98</v>
      </c>
      <c r="AY214" s="17" t="s">
        <v>171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92</v>
      </c>
      <c r="BK214" s="149">
        <f>ROUND(I214*H214,2)</f>
        <v>0</v>
      </c>
      <c r="BL214" s="17" t="s">
        <v>178</v>
      </c>
      <c r="BM214" s="148" t="s">
        <v>2679</v>
      </c>
    </row>
    <row r="215" spans="2:65" s="1" customFormat="1" ht="28.8">
      <c r="B215" s="33"/>
      <c r="D215" s="150" t="s">
        <v>180</v>
      </c>
      <c r="F215" s="151" t="s">
        <v>2093</v>
      </c>
      <c r="I215" s="152"/>
      <c r="L215" s="33"/>
      <c r="M215" s="153"/>
      <c r="T215" s="57"/>
      <c r="AT215" s="17" t="s">
        <v>180</v>
      </c>
      <c r="AU215" s="17" t="s">
        <v>98</v>
      </c>
    </row>
    <row r="216" spans="2:65" s="14" customFormat="1">
      <c r="B216" s="182"/>
      <c r="D216" s="150" t="s">
        <v>182</v>
      </c>
      <c r="E216" s="183" t="s">
        <v>1</v>
      </c>
      <c r="F216" s="184" t="s">
        <v>2094</v>
      </c>
      <c r="H216" s="183" t="s">
        <v>1</v>
      </c>
      <c r="I216" s="185"/>
      <c r="L216" s="182"/>
      <c r="M216" s="186"/>
      <c r="T216" s="187"/>
      <c r="AT216" s="183" t="s">
        <v>182</v>
      </c>
      <c r="AU216" s="183" t="s">
        <v>98</v>
      </c>
      <c r="AV216" s="14" t="s">
        <v>92</v>
      </c>
      <c r="AW216" s="14" t="s">
        <v>40</v>
      </c>
      <c r="AX216" s="14" t="s">
        <v>85</v>
      </c>
      <c r="AY216" s="183" t="s">
        <v>171</v>
      </c>
    </row>
    <row r="217" spans="2:65" s="12" customFormat="1">
      <c r="B217" s="154"/>
      <c r="D217" s="150" t="s">
        <v>182</v>
      </c>
      <c r="E217" s="155" t="s">
        <v>1</v>
      </c>
      <c r="F217" s="156" t="s">
        <v>2677</v>
      </c>
      <c r="H217" s="157">
        <v>86.061000000000007</v>
      </c>
      <c r="I217" s="158"/>
      <c r="L217" s="154"/>
      <c r="M217" s="159"/>
      <c r="T217" s="160"/>
      <c r="AT217" s="155" t="s">
        <v>182</v>
      </c>
      <c r="AU217" s="155" t="s">
        <v>98</v>
      </c>
      <c r="AV217" s="12" t="s">
        <v>98</v>
      </c>
      <c r="AW217" s="12" t="s">
        <v>40</v>
      </c>
      <c r="AX217" s="12" t="s">
        <v>85</v>
      </c>
      <c r="AY217" s="155" t="s">
        <v>171</v>
      </c>
    </row>
    <row r="218" spans="2:65" s="13" customFormat="1">
      <c r="B218" s="172"/>
      <c r="D218" s="150" t="s">
        <v>182</v>
      </c>
      <c r="E218" s="173" t="s">
        <v>1</v>
      </c>
      <c r="F218" s="174" t="s">
        <v>546</v>
      </c>
      <c r="H218" s="175">
        <v>86.061000000000007</v>
      </c>
      <c r="I218" s="176"/>
      <c r="L218" s="172"/>
      <c r="M218" s="177"/>
      <c r="T218" s="178"/>
      <c r="AT218" s="173" t="s">
        <v>182</v>
      </c>
      <c r="AU218" s="173" t="s">
        <v>98</v>
      </c>
      <c r="AV218" s="13" t="s">
        <v>178</v>
      </c>
      <c r="AW218" s="13" t="s">
        <v>40</v>
      </c>
      <c r="AX218" s="13" t="s">
        <v>92</v>
      </c>
      <c r="AY218" s="173" t="s">
        <v>171</v>
      </c>
    </row>
    <row r="219" spans="2:65" s="1" customFormat="1" ht="24.15" customHeight="1">
      <c r="B219" s="33"/>
      <c r="C219" s="137" t="s">
        <v>8</v>
      </c>
      <c r="D219" s="137" t="s">
        <v>173</v>
      </c>
      <c r="E219" s="138" t="s">
        <v>1047</v>
      </c>
      <c r="F219" s="139" t="s">
        <v>1048</v>
      </c>
      <c r="G219" s="140" t="s">
        <v>215</v>
      </c>
      <c r="H219" s="141">
        <v>15.66</v>
      </c>
      <c r="I219" s="142"/>
      <c r="J219" s="143">
        <f>ROUND(I219*H219,2)</f>
        <v>0</v>
      </c>
      <c r="K219" s="139" t="s">
        <v>177</v>
      </c>
      <c r="L219" s="33"/>
      <c r="M219" s="144" t="s">
        <v>1</v>
      </c>
      <c r="N219" s="145" t="s">
        <v>50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178</v>
      </c>
      <c r="AT219" s="148" t="s">
        <v>173</v>
      </c>
      <c r="AU219" s="148" t="s">
        <v>98</v>
      </c>
      <c r="AY219" s="17" t="s">
        <v>171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92</v>
      </c>
      <c r="BK219" s="149">
        <f>ROUND(I219*H219,2)</f>
        <v>0</v>
      </c>
      <c r="BL219" s="17" t="s">
        <v>178</v>
      </c>
      <c r="BM219" s="148" t="s">
        <v>2680</v>
      </c>
    </row>
    <row r="220" spans="2:65" s="1" customFormat="1" ht="28.8">
      <c r="B220" s="33"/>
      <c r="D220" s="150" t="s">
        <v>180</v>
      </c>
      <c r="F220" s="151" t="s">
        <v>1050</v>
      </c>
      <c r="I220" s="152"/>
      <c r="L220" s="33"/>
      <c r="M220" s="153"/>
      <c r="T220" s="57"/>
      <c r="AT220" s="17" t="s">
        <v>180</v>
      </c>
      <c r="AU220" s="17" t="s">
        <v>98</v>
      </c>
    </row>
    <row r="221" spans="2:65" s="14" customFormat="1">
      <c r="B221" s="182"/>
      <c r="D221" s="150" t="s">
        <v>182</v>
      </c>
      <c r="E221" s="183" t="s">
        <v>1</v>
      </c>
      <c r="F221" s="184" t="s">
        <v>2643</v>
      </c>
      <c r="H221" s="183" t="s">
        <v>1</v>
      </c>
      <c r="I221" s="185"/>
      <c r="L221" s="182"/>
      <c r="M221" s="186"/>
      <c r="T221" s="187"/>
      <c r="AT221" s="183" t="s">
        <v>182</v>
      </c>
      <c r="AU221" s="183" t="s">
        <v>98</v>
      </c>
      <c r="AV221" s="14" t="s">
        <v>92</v>
      </c>
      <c r="AW221" s="14" t="s">
        <v>40</v>
      </c>
      <c r="AX221" s="14" t="s">
        <v>85</v>
      </c>
      <c r="AY221" s="183" t="s">
        <v>171</v>
      </c>
    </row>
    <row r="222" spans="2:65" s="12" customFormat="1">
      <c r="B222" s="154"/>
      <c r="D222" s="150" t="s">
        <v>182</v>
      </c>
      <c r="E222" s="155" t="s">
        <v>1</v>
      </c>
      <c r="F222" s="156" t="s">
        <v>2681</v>
      </c>
      <c r="H222" s="157">
        <v>8.16</v>
      </c>
      <c r="I222" s="158"/>
      <c r="L222" s="154"/>
      <c r="M222" s="159"/>
      <c r="T222" s="160"/>
      <c r="AT222" s="155" t="s">
        <v>182</v>
      </c>
      <c r="AU222" s="155" t="s">
        <v>98</v>
      </c>
      <c r="AV222" s="12" t="s">
        <v>98</v>
      </c>
      <c r="AW222" s="12" t="s">
        <v>40</v>
      </c>
      <c r="AX222" s="12" t="s">
        <v>85</v>
      </c>
      <c r="AY222" s="155" t="s">
        <v>171</v>
      </c>
    </row>
    <row r="223" spans="2:65" s="15" customFormat="1">
      <c r="B223" s="188"/>
      <c r="D223" s="150" t="s">
        <v>182</v>
      </c>
      <c r="E223" s="189" t="s">
        <v>1</v>
      </c>
      <c r="F223" s="190" t="s">
        <v>808</v>
      </c>
      <c r="H223" s="191">
        <v>8.16</v>
      </c>
      <c r="I223" s="192"/>
      <c r="L223" s="188"/>
      <c r="M223" s="193"/>
      <c r="T223" s="194"/>
      <c r="AT223" s="189" t="s">
        <v>182</v>
      </c>
      <c r="AU223" s="189" t="s">
        <v>98</v>
      </c>
      <c r="AV223" s="15" t="s">
        <v>190</v>
      </c>
      <c r="AW223" s="15" t="s">
        <v>40</v>
      </c>
      <c r="AX223" s="15" t="s">
        <v>85</v>
      </c>
      <c r="AY223" s="189" t="s">
        <v>171</v>
      </c>
    </row>
    <row r="224" spans="2:65" s="12" customFormat="1">
      <c r="B224" s="154"/>
      <c r="D224" s="150" t="s">
        <v>182</v>
      </c>
      <c r="E224" s="155" t="s">
        <v>1</v>
      </c>
      <c r="F224" s="156" t="s">
        <v>2682</v>
      </c>
      <c r="H224" s="157">
        <v>3</v>
      </c>
      <c r="I224" s="158"/>
      <c r="L224" s="154"/>
      <c r="M224" s="159"/>
      <c r="T224" s="160"/>
      <c r="AT224" s="155" t="s">
        <v>182</v>
      </c>
      <c r="AU224" s="155" t="s">
        <v>98</v>
      </c>
      <c r="AV224" s="12" t="s">
        <v>98</v>
      </c>
      <c r="AW224" s="12" t="s">
        <v>40</v>
      </c>
      <c r="AX224" s="12" t="s">
        <v>85</v>
      </c>
      <c r="AY224" s="155" t="s">
        <v>171</v>
      </c>
    </row>
    <row r="225" spans="2:65" s="12" customFormat="1">
      <c r="B225" s="154"/>
      <c r="D225" s="150" t="s">
        <v>182</v>
      </c>
      <c r="E225" s="155" t="s">
        <v>1</v>
      </c>
      <c r="F225" s="156" t="s">
        <v>2683</v>
      </c>
      <c r="H225" s="157">
        <v>4.5</v>
      </c>
      <c r="I225" s="158"/>
      <c r="L225" s="154"/>
      <c r="M225" s="159"/>
      <c r="T225" s="160"/>
      <c r="AT225" s="155" t="s">
        <v>182</v>
      </c>
      <c r="AU225" s="155" t="s">
        <v>98</v>
      </c>
      <c r="AV225" s="12" t="s">
        <v>98</v>
      </c>
      <c r="AW225" s="12" t="s">
        <v>40</v>
      </c>
      <c r="AX225" s="12" t="s">
        <v>85</v>
      </c>
      <c r="AY225" s="155" t="s">
        <v>171</v>
      </c>
    </row>
    <row r="226" spans="2:65" s="15" customFormat="1">
      <c r="B226" s="188"/>
      <c r="D226" s="150" t="s">
        <v>182</v>
      </c>
      <c r="E226" s="189" t="s">
        <v>1</v>
      </c>
      <c r="F226" s="190" t="s">
        <v>808</v>
      </c>
      <c r="H226" s="191">
        <v>7.5</v>
      </c>
      <c r="I226" s="192"/>
      <c r="L226" s="188"/>
      <c r="M226" s="193"/>
      <c r="T226" s="194"/>
      <c r="AT226" s="189" t="s">
        <v>182</v>
      </c>
      <c r="AU226" s="189" t="s">
        <v>98</v>
      </c>
      <c r="AV226" s="15" t="s">
        <v>190</v>
      </c>
      <c r="AW226" s="15" t="s">
        <v>40</v>
      </c>
      <c r="AX226" s="15" t="s">
        <v>85</v>
      </c>
      <c r="AY226" s="189" t="s">
        <v>171</v>
      </c>
    </row>
    <row r="227" spans="2:65" s="13" customFormat="1">
      <c r="B227" s="172"/>
      <c r="D227" s="150" t="s">
        <v>182</v>
      </c>
      <c r="E227" s="173" t="s">
        <v>1</v>
      </c>
      <c r="F227" s="174" t="s">
        <v>546</v>
      </c>
      <c r="H227" s="175">
        <v>15.66</v>
      </c>
      <c r="I227" s="176"/>
      <c r="L227" s="172"/>
      <c r="M227" s="177"/>
      <c r="T227" s="178"/>
      <c r="AT227" s="173" t="s">
        <v>182</v>
      </c>
      <c r="AU227" s="173" t="s">
        <v>98</v>
      </c>
      <c r="AV227" s="13" t="s">
        <v>178</v>
      </c>
      <c r="AW227" s="13" t="s">
        <v>40</v>
      </c>
      <c r="AX227" s="13" t="s">
        <v>92</v>
      </c>
      <c r="AY227" s="173" t="s">
        <v>171</v>
      </c>
    </row>
    <row r="228" spans="2:65" s="1" customFormat="1" ht="21.75" customHeight="1">
      <c r="B228" s="33"/>
      <c r="C228" s="137" t="s">
        <v>267</v>
      </c>
      <c r="D228" s="137" t="s">
        <v>173</v>
      </c>
      <c r="E228" s="138" t="s">
        <v>1076</v>
      </c>
      <c r="F228" s="139" t="s">
        <v>1077</v>
      </c>
      <c r="G228" s="140" t="s">
        <v>176</v>
      </c>
      <c r="H228" s="141">
        <v>474.80200000000002</v>
      </c>
      <c r="I228" s="142"/>
      <c r="J228" s="143">
        <f>ROUND(I228*H228,2)</f>
        <v>0</v>
      </c>
      <c r="K228" s="139" t="s">
        <v>177</v>
      </c>
      <c r="L228" s="33"/>
      <c r="M228" s="144" t="s">
        <v>1</v>
      </c>
      <c r="N228" s="145" t="s">
        <v>50</v>
      </c>
      <c r="P228" s="146">
        <f>O228*H228</f>
        <v>0</v>
      </c>
      <c r="Q228" s="146">
        <v>8.4000000000000003E-4</v>
      </c>
      <c r="R228" s="146">
        <f>Q228*H228</f>
        <v>0.39883368000000002</v>
      </c>
      <c r="S228" s="146">
        <v>0</v>
      </c>
      <c r="T228" s="147">
        <f>S228*H228</f>
        <v>0</v>
      </c>
      <c r="AR228" s="148" t="s">
        <v>178</v>
      </c>
      <c r="AT228" s="148" t="s">
        <v>173</v>
      </c>
      <c r="AU228" s="148" t="s">
        <v>98</v>
      </c>
      <c r="AY228" s="17" t="s">
        <v>171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92</v>
      </c>
      <c r="BK228" s="149">
        <f>ROUND(I228*H228,2)</f>
        <v>0</v>
      </c>
      <c r="BL228" s="17" t="s">
        <v>178</v>
      </c>
      <c r="BM228" s="148" t="s">
        <v>2684</v>
      </c>
    </row>
    <row r="229" spans="2:65" s="1" customFormat="1" ht="19.2">
      <c r="B229" s="33"/>
      <c r="D229" s="150" t="s">
        <v>180</v>
      </c>
      <c r="F229" s="151" t="s">
        <v>1079</v>
      </c>
      <c r="I229" s="152"/>
      <c r="L229" s="33"/>
      <c r="M229" s="153"/>
      <c r="T229" s="57"/>
      <c r="AT229" s="17" t="s">
        <v>180</v>
      </c>
      <c r="AU229" s="17" t="s">
        <v>98</v>
      </c>
    </row>
    <row r="230" spans="2:65" s="14" customFormat="1">
      <c r="B230" s="182"/>
      <c r="D230" s="150" t="s">
        <v>182</v>
      </c>
      <c r="E230" s="183" t="s">
        <v>1</v>
      </c>
      <c r="F230" s="184" t="s">
        <v>2646</v>
      </c>
      <c r="H230" s="183" t="s">
        <v>1</v>
      </c>
      <c r="I230" s="185"/>
      <c r="L230" s="182"/>
      <c r="M230" s="186"/>
      <c r="T230" s="187"/>
      <c r="AT230" s="183" t="s">
        <v>182</v>
      </c>
      <c r="AU230" s="183" t="s">
        <v>98</v>
      </c>
      <c r="AV230" s="14" t="s">
        <v>92</v>
      </c>
      <c r="AW230" s="14" t="s">
        <v>40</v>
      </c>
      <c r="AX230" s="14" t="s">
        <v>85</v>
      </c>
      <c r="AY230" s="183" t="s">
        <v>171</v>
      </c>
    </row>
    <row r="231" spans="2:65" s="14" customFormat="1">
      <c r="B231" s="182"/>
      <c r="D231" s="150" t="s">
        <v>182</v>
      </c>
      <c r="E231" s="183" t="s">
        <v>1</v>
      </c>
      <c r="F231" s="184" t="s">
        <v>2666</v>
      </c>
      <c r="H231" s="183" t="s">
        <v>1</v>
      </c>
      <c r="I231" s="185"/>
      <c r="L231" s="182"/>
      <c r="M231" s="186"/>
      <c r="T231" s="187"/>
      <c r="AT231" s="183" t="s">
        <v>182</v>
      </c>
      <c r="AU231" s="183" t="s">
        <v>98</v>
      </c>
      <c r="AV231" s="14" t="s">
        <v>92</v>
      </c>
      <c r="AW231" s="14" t="s">
        <v>40</v>
      </c>
      <c r="AX231" s="14" t="s">
        <v>85</v>
      </c>
      <c r="AY231" s="183" t="s">
        <v>171</v>
      </c>
    </row>
    <row r="232" spans="2:65" s="12" customFormat="1" ht="20.399999999999999">
      <c r="B232" s="154"/>
      <c r="D232" s="150" t="s">
        <v>182</v>
      </c>
      <c r="E232" s="155" t="s">
        <v>1</v>
      </c>
      <c r="F232" s="156" t="s">
        <v>2685</v>
      </c>
      <c r="H232" s="157">
        <v>41.652000000000001</v>
      </c>
      <c r="I232" s="158"/>
      <c r="L232" s="154"/>
      <c r="M232" s="159"/>
      <c r="T232" s="160"/>
      <c r="AT232" s="155" t="s">
        <v>182</v>
      </c>
      <c r="AU232" s="155" t="s">
        <v>98</v>
      </c>
      <c r="AV232" s="12" t="s">
        <v>98</v>
      </c>
      <c r="AW232" s="12" t="s">
        <v>40</v>
      </c>
      <c r="AX232" s="12" t="s">
        <v>85</v>
      </c>
      <c r="AY232" s="155" t="s">
        <v>171</v>
      </c>
    </row>
    <row r="233" spans="2:65" s="12" customFormat="1" ht="20.399999999999999">
      <c r="B233" s="154"/>
      <c r="D233" s="150" t="s">
        <v>182</v>
      </c>
      <c r="E233" s="155" t="s">
        <v>1</v>
      </c>
      <c r="F233" s="156" t="s">
        <v>2686</v>
      </c>
      <c r="H233" s="157">
        <v>49.692</v>
      </c>
      <c r="I233" s="158"/>
      <c r="L233" s="154"/>
      <c r="M233" s="159"/>
      <c r="T233" s="160"/>
      <c r="AT233" s="155" t="s">
        <v>182</v>
      </c>
      <c r="AU233" s="155" t="s">
        <v>98</v>
      </c>
      <c r="AV233" s="12" t="s">
        <v>98</v>
      </c>
      <c r="AW233" s="12" t="s">
        <v>40</v>
      </c>
      <c r="AX233" s="12" t="s">
        <v>85</v>
      </c>
      <c r="AY233" s="155" t="s">
        <v>171</v>
      </c>
    </row>
    <row r="234" spans="2:65" s="12" customFormat="1" ht="20.399999999999999">
      <c r="B234" s="154"/>
      <c r="D234" s="150" t="s">
        <v>182</v>
      </c>
      <c r="E234" s="155" t="s">
        <v>1</v>
      </c>
      <c r="F234" s="156" t="s">
        <v>2687</v>
      </c>
      <c r="H234" s="157">
        <v>47.354999999999997</v>
      </c>
      <c r="I234" s="158"/>
      <c r="L234" s="154"/>
      <c r="M234" s="159"/>
      <c r="T234" s="160"/>
      <c r="AT234" s="155" t="s">
        <v>182</v>
      </c>
      <c r="AU234" s="155" t="s">
        <v>98</v>
      </c>
      <c r="AV234" s="12" t="s">
        <v>98</v>
      </c>
      <c r="AW234" s="12" t="s">
        <v>40</v>
      </c>
      <c r="AX234" s="12" t="s">
        <v>85</v>
      </c>
      <c r="AY234" s="155" t="s">
        <v>171</v>
      </c>
    </row>
    <row r="235" spans="2:65" s="12" customFormat="1" ht="20.399999999999999">
      <c r="B235" s="154"/>
      <c r="D235" s="150" t="s">
        <v>182</v>
      </c>
      <c r="E235" s="155" t="s">
        <v>1</v>
      </c>
      <c r="F235" s="156" t="s">
        <v>2688</v>
      </c>
      <c r="H235" s="157">
        <v>40</v>
      </c>
      <c r="I235" s="158"/>
      <c r="L235" s="154"/>
      <c r="M235" s="159"/>
      <c r="T235" s="160"/>
      <c r="AT235" s="155" t="s">
        <v>182</v>
      </c>
      <c r="AU235" s="155" t="s">
        <v>98</v>
      </c>
      <c r="AV235" s="12" t="s">
        <v>98</v>
      </c>
      <c r="AW235" s="12" t="s">
        <v>40</v>
      </c>
      <c r="AX235" s="12" t="s">
        <v>85</v>
      </c>
      <c r="AY235" s="155" t="s">
        <v>171</v>
      </c>
    </row>
    <row r="236" spans="2:65" s="12" customFormat="1" ht="20.399999999999999">
      <c r="B236" s="154"/>
      <c r="D236" s="150" t="s">
        <v>182</v>
      </c>
      <c r="E236" s="155" t="s">
        <v>1</v>
      </c>
      <c r="F236" s="156" t="s">
        <v>2689</v>
      </c>
      <c r="H236" s="157">
        <v>40.713000000000001</v>
      </c>
      <c r="I236" s="158"/>
      <c r="L236" s="154"/>
      <c r="M236" s="159"/>
      <c r="T236" s="160"/>
      <c r="AT236" s="155" t="s">
        <v>182</v>
      </c>
      <c r="AU236" s="155" t="s">
        <v>98</v>
      </c>
      <c r="AV236" s="12" t="s">
        <v>98</v>
      </c>
      <c r="AW236" s="12" t="s">
        <v>40</v>
      </c>
      <c r="AX236" s="12" t="s">
        <v>85</v>
      </c>
      <c r="AY236" s="155" t="s">
        <v>171</v>
      </c>
    </row>
    <row r="237" spans="2:65" s="12" customFormat="1" ht="20.399999999999999">
      <c r="B237" s="154"/>
      <c r="D237" s="150" t="s">
        <v>182</v>
      </c>
      <c r="E237" s="155" t="s">
        <v>1</v>
      </c>
      <c r="F237" s="156" t="s">
        <v>2690</v>
      </c>
      <c r="H237" s="157">
        <v>49.728000000000002</v>
      </c>
      <c r="I237" s="158"/>
      <c r="L237" s="154"/>
      <c r="M237" s="159"/>
      <c r="T237" s="160"/>
      <c r="AT237" s="155" t="s">
        <v>182</v>
      </c>
      <c r="AU237" s="155" t="s">
        <v>98</v>
      </c>
      <c r="AV237" s="12" t="s">
        <v>98</v>
      </c>
      <c r="AW237" s="12" t="s">
        <v>40</v>
      </c>
      <c r="AX237" s="12" t="s">
        <v>85</v>
      </c>
      <c r="AY237" s="155" t="s">
        <v>171</v>
      </c>
    </row>
    <row r="238" spans="2:65" s="12" customFormat="1" ht="20.399999999999999">
      <c r="B238" s="154"/>
      <c r="D238" s="150" t="s">
        <v>182</v>
      </c>
      <c r="E238" s="155" t="s">
        <v>1</v>
      </c>
      <c r="F238" s="156" t="s">
        <v>2691</v>
      </c>
      <c r="H238" s="157">
        <v>25.152000000000001</v>
      </c>
      <c r="I238" s="158"/>
      <c r="L238" s="154"/>
      <c r="M238" s="159"/>
      <c r="T238" s="160"/>
      <c r="AT238" s="155" t="s">
        <v>182</v>
      </c>
      <c r="AU238" s="155" t="s">
        <v>98</v>
      </c>
      <c r="AV238" s="12" t="s">
        <v>98</v>
      </c>
      <c r="AW238" s="12" t="s">
        <v>40</v>
      </c>
      <c r="AX238" s="12" t="s">
        <v>85</v>
      </c>
      <c r="AY238" s="155" t="s">
        <v>171</v>
      </c>
    </row>
    <row r="239" spans="2:65" s="12" customFormat="1" ht="20.399999999999999">
      <c r="B239" s="154"/>
      <c r="D239" s="150" t="s">
        <v>182</v>
      </c>
      <c r="E239" s="155" t="s">
        <v>1</v>
      </c>
      <c r="F239" s="156" t="s">
        <v>2692</v>
      </c>
      <c r="H239" s="157">
        <v>48.72</v>
      </c>
      <c r="I239" s="158"/>
      <c r="L239" s="154"/>
      <c r="M239" s="159"/>
      <c r="T239" s="160"/>
      <c r="AT239" s="155" t="s">
        <v>182</v>
      </c>
      <c r="AU239" s="155" t="s">
        <v>98</v>
      </c>
      <c r="AV239" s="12" t="s">
        <v>98</v>
      </c>
      <c r="AW239" s="12" t="s">
        <v>40</v>
      </c>
      <c r="AX239" s="12" t="s">
        <v>85</v>
      </c>
      <c r="AY239" s="155" t="s">
        <v>171</v>
      </c>
    </row>
    <row r="240" spans="2:65" s="15" customFormat="1">
      <c r="B240" s="188"/>
      <c r="D240" s="150" t="s">
        <v>182</v>
      </c>
      <c r="E240" s="189" t="s">
        <v>1</v>
      </c>
      <c r="F240" s="190" t="s">
        <v>808</v>
      </c>
      <c r="H240" s="191">
        <v>343.01199999999994</v>
      </c>
      <c r="I240" s="192"/>
      <c r="L240" s="188"/>
      <c r="M240" s="193"/>
      <c r="T240" s="194"/>
      <c r="AT240" s="189" t="s">
        <v>182</v>
      </c>
      <c r="AU240" s="189" t="s">
        <v>98</v>
      </c>
      <c r="AV240" s="15" t="s">
        <v>190</v>
      </c>
      <c r="AW240" s="15" t="s">
        <v>40</v>
      </c>
      <c r="AX240" s="15" t="s">
        <v>85</v>
      </c>
      <c r="AY240" s="189" t="s">
        <v>171</v>
      </c>
    </row>
    <row r="241" spans="2:65" s="14" customFormat="1">
      <c r="B241" s="182"/>
      <c r="D241" s="150" t="s">
        <v>182</v>
      </c>
      <c r="E241" s="183" t="s">
        <v>1</v>
      </c>
      <c r="F241" s="184" t="s">
        <v>2675</v>
      </c>
      <c r="H241" s="183" t="s">
        <v>1</v>
      </c>
      <c r="I241" s="185"/>
      <c r="L241" s="182"/>
      <c r="M241" s="186"/>
      <c r="T241" s="187"/>
      <c r="AT241" s="183" t="s">
        <v>182</v>
      </c>
      <c r="AU241" s="183" t="s">
        <v>98</v>
      </c>
      <c r="AV241" s="14" t="s">
        <v>92</v>
      </c>
      <c r="AW241" s="14" t="s">
        <v>40</v>
      </c>
      <c r="AX241" s="14" t="s">
        <v>85</v>
      </c>
      <c r="AY241" s="183" t="s">
        <v>171</v>
      </c>
    </row>
    <row r="242" spans="2:65" s="12" customFormat="1">
      <c r="B242" s="154"/>
      <c r="D242" s="150" t="s">
        <v>182</v>
      </c>
      <c r="E242" s="155" t="s">
        <v>1</v>
      </c>
      <c r="F242" s="156" t="s">
        <v>2693</v>
      </c>
      <c r="H242" s="157">
        <v>1.23</v>
      </c>
      <c r="I242" s="158"/>
      <c r="L242" s="154"/>
      <c r="M242" s="159"/>
      <c r="T242" s="160"/>
      <c r="AT242" s="155" t="s">
        <v>182</v>
      </c>
      <c r="AU242" s="155" t="s">
        <v>98</v>
      </c>
      <c r="AV242" s="12" t="s">
        <v>98</v>
      </c>
      <c r="AW242" s="12" t="s">
        <v>40</v>
      </c>
      <c r="AX242" s="12" t="s">
        <v>85</v>
      </c>
      <c r="AY242" s="155" t="s">
        <v>171</v>
      </c>
    </row>
    <row r="243" spans="2:65" s="15" customFormat="1">
      <c r="B243" s="188"/>
      <c r="D243" s="150" t="s">
        <v>182</v>
      </c>
      <c r="E243" s="189" t="s">
        <v>1</v>
      </c>
      <c r="F243" s="190" t="s">
        <v>808</v>
      </c>
      <c r="H243" s="191">
        <v>1.23</v>
      </c>
      <c r="I243" s="192"/>
      <c r="L243" s="188"/>
      <c r="M243" s="193"/>
      <c r="T243" s="194"/>
      <c r="AT243" s="189" t="s">
        <v>182</v>
      </c>
      <c r="AU243" s="189" t="s">
        <v>98</v>
      </c>
      <c r="AV243" s="15" t="s">
        <v>190</v>
      </c>
      <c r="AW243" s="15" t="s">
        <v>40</v>
      </c>
      <c r="AX243" s="15" t="s">
        <v>85</v>
      </c>
      <c r="AY243" s="189" t="s">
        <v>171</v>
      </c>
    </row>
    <row r="244" spans="2:65" s="12" customFormat="1">
      <c r="B244" s="154"/>
      <c r="D244" s="150" t="s">
        <v>182</v>
      </c>
      <c r="E244" s="155" t="s">
        <v>1</v>
      </c>
      <c r="F244" s="156" t="s">
        <v>2694</v>
      </c>
      <c r="H244" s="157">
        <v>24</v>
      </c>
      <c r="I244" s="158"/>
      <c r="L244" s="154"/>
      <c r="M244" s="159"/>
      <c r="T244" s="160"/>
      <c r="AT244" s="155" t="s">
        <v>182</v>
      </c>
      <c r="AU244" s="155" t="s">
        <v>98</v>
      </c>
      <c r="AV244" s="12" t="s">
        <v>98</v>
      </c>
      <c r="AW244" s="12" t="s">
        <v>40</v>
      </c>
      <c r="AX244" s="12" t="s">
        <v>85</v>
      </c>
      <c r="AY244" s="155" t="s">
        <v>171</v>
      </c>
    </row>
    <row r="245" spans="2:65" s="12" customFormat="1">
      <c r="B245" s="154"/>
      <c r="D245" s="150" t="s">
        <v>182</v>
      </c>
      <c r="E245" s="155" t="s">
        <v>1</v>
      </c>
      <c r="F245" s="156" t="s">
        <v>2695</v>
      </c>
      <c r="H245" s="157">
        <v>20.8</v>
      </c>
      <c r="I245" s="158"/>
      <c r="L245" s="154"/>
      <c r="M245" s="159"/>
      <c r="T245" s="160"/>
      <c r="AT245" s="155" t="s">
        <v>182</v>
      </c>
      <c r="AU245" s="155" t="s">
        <v>98</v>
      </c>
      <c r="AV245" s="12" t="s">
        <v>98</v>
      </c>
      <c r="AW245" s="12" t="s">
        <v>40</v>
      </c>
      <c r="AX245" s="12" t="s">
        <v>85</v>
      </c>
      <c r="AY245" s="155" t="s">
        <v>171</v>
      </c>
    </row>
    <row r="246" spans="2:65" s="12" customFormat="1">
      <c r="B246" s="154"/>
      <c r="D246" s="150" t="s">
        <v>182</v>
      </c>
      <c r="E246" s="155" t="s">
        <v>1</v>
      </c>
      <c r="F246" s="156" t="s">
        <v>2696</v>
      </c>
      <c r="H246" s="157">
        <v>19.2</v>
      </c>
      <c r="I246" s="158"/>
      <c r="L246" s="154"/>
      <c r="M246" s="159"/>
      <c r="T246" s="160"/>
      <c r="AT246" s="155" t="s">
        <v>182</v>
      </c>
      <c r="AU246" s="155" t="s">
        <v>98</v>
      </c>
      <c r="AV246" s="12" t="s">
        <v>98</v>
      </c>
      <c r="AW246" s="12" t="s">
        <v>40</v>
      </c>
      <c r="AX246" s="12" t="s">
        <v>85</v>
      </c>
      <c r="AY246" s="155" t="s">
        <v>171</v>
      </c>
    </row>
    <row r="247" spans="2:65" s="12" customFormat="1">
      <c r="B247" s="154"/>
      <c r="D247" s="150" t="s">
        <v>182</v>
      </c>
      <c r="E247" s="155" t="s">
        <v>1</v>
      </c>
      <c r="F247" s="156" t="s">
        <v>2697</v>
      </c>
      <c r="H247" s="157">
        <v>22.4</v>
      </c>
      <c r="I247" s="158"/>
      <c r="L247" s="154"/>
      <c r="M247" s="159"/>
      <c r="T247" s="160"/>
      <c r="AT247" s="155" t="s">
        <v>182</v>
      </c>
      <c r="AU247" s="155" t="s">
        <v>98</v>
      </c>
      <c r="AV247" s="12" t="s">
        <v>98</v>
      </c>
      <c r="AW247" s="12" t="s">
        <v>40</v>
      </c>
      <c r="AX247" s="12" t="s">
        <v>85</v>
      </c>
      <c r="AY247" s="155" t="s">
        <v>171</v>
      </c>
    </row>
    <row r="248" spans="2:65" s="12" customFormat="1">
      <c r="B248" s="154"/>
      <c r="D248" s="150" t="s">
        <v>182</v>
      </c>
      <c r="E248" s="155" t="s">
        <v>1</v>
      </c>
      <c r="F248" s="156" t="s">
        <v>2698</v>
      </c>
      <c r="H248" s="157">
        <v>21.76</v>
      </c>
      <c r="I248" s="158"/>
      <c r="L248" s="154"/>
      <c r="M248" s="159"/>
      <c r="T248" s="160"/>
      <c r="AT248" s="155" t="s">
        <v>182</v>
      </c>
      <c r="AU248" s="155" t="s">
        <v>98</v>
      </c>
      <c r="AV248" s="12" t="s">
        <v>98</v>
      </c>
      <c r="AW248" s="12" t="s">
        <v>40</v>
      </c>
      <c r="AX248" s="12" t="s">
        <v>85</v>
      </c>
      <c r="AY248" s="155" t="s">
        <v>171</v>
      </c>
    </row>
    <row r="249" spans="2:65" s="12" customFormat="1">
      <c r="B249" s="154"/>
      <c r="D249" s="150" t="s">
        <v>182</v>
      </c>
      <c r="E249" s="155" t="s">
        <v>1</v>
      </c>
      <c r="F249" s="156" t="s">
        <v>2699</v>
      </c>
      <c r="H249" s="157">
        <v>22.4</v>
      </c>
      <c r="I249" s="158"/>
      <c r="L249" s="154"/>
      <c r="M249" s="159"/>
      <c r="T249" s="160"/>
      <c r="AT249" s="155" t="s">
        <v>182</v>
      </c>
      <c r="AU249" s="155" t="s">
        <v>98</v>
      </c>
      <c r="AV249" s="12" t="s">
        <v>98</v>
      </c>
      <c r="AW249" s="12" t="s">
        <v>40</v>
      </c>
      <c r="AX249" s="12" t="s">
        <v>85</v>
      </c>
      <c r="AY249" s="155" t="s">
        <v>171</v>
      </c>
    </row>
    <row r="250" spans="2:65" s="15" customFormat="1">
      <c r="B250" s="188"/>
      <c r="D250" s="150" t="s">
        <v>182</v>
      </c>
      <c r="E250" s="189" t="s">
        <v>1</v>
      </c>
      <c r="F250" s="190" t="s">
        <v>808</v>
      </c>
      <c r="H250" s="191">
        <v>130.56</v>
      </c>
      <c r="I250" s="192"/>
      <c r="L250" s="188"/>
      <c r="M250" s="193"/>
      <c r="T250" s="194"/>
      <c r="AT250" s="189" t="s">
        <v>182</v>
      </c>
      <c r="AU250" s="189" t="s">
        <v>98</v>
      </c>
      <c r="AV250" s="15" t="s">
        <v>190</v>
      </c>
      <c r="AW250" s="15" t="s">
        <v>40</v>
      </c>
      <c r="AX250" s="15" t="s">
        <v>85</v>
      </c>
      <c r="AY250" s="189" t="s">
        <v>171</v>
      </c>
    </row>
    <row r="251" spans="2:65" s="13" customFormat="1">
      <c r="B251" s="172"/>
      <c r="D251" s="150" t="s">
        <v>182</v>
      </c>
      <c r="E251" s="173" t="s">
        <v>1</v>
      </c>
      <c r="F251" s="174" t="s">
        <v>546</v>
      </c>
      <c r="H251" s="175">
        <v>474.80199999999991</v>
      </c>
      <c r="I251" s="176"/>
      <c r="L251" s="172"/>
      <c r="M251" s="177"/>
      <c r="T251" s="178"/>
      <c r="AT251" s="173" t="s">
        <v>182</v>
      </c>
      <c r="AU251" s="173" t="s">
        <v>98</v>
      </c>
      <c r="AV251" s="13" t="s">
        <v>178</v>
      </c>
      <c r="AW251" s="13" t="s">
        <v>40</v>
      </c>
      <c r="AX251" s="13" t="s">
        <v>92</v>
      </c>
      <c r="AY251" s="173" t="s">
        <v>171</v>
      </c>
    </row>
    <row r="252" spans="2:65" s="1" customFormat="1" ht="24.15" customHeight="1">
      <c r="B252" s="33"/>
      <c r="C252" s="137" t="s">
        <v>273</v>
      </c>
      <c r="D252" s="137" t="s">
        <v>173</v>
      </c>
      <c r="E252" s="138" t="s">
        <v>1203</v>
      </c>
      <c r="F252" s="139" t="s">
        <v>1204</v>
      </c>
      <c r="G252" s="140" t="s">
        <v>176</v>
      </c>
      <c r="H252" s="141">
        <v>474.80200000000002</v>
      </c>
      <c r="I252" s="142"/>
      <c r="J252" s="143">
        <f>ROUND(I252*H252,2)</f>
        <v>0</v>
      </c>
      <c r="K252" s="139" t="s">
        <v>177</v>
      </c>
      <c r="L252" s="33"/>
      <c r="M252" s="144" t="s">
        <v>1</v>
      </c>
      <c r="N252" s="145" t="s">
        <v>50</v>
      </c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AR252" s="148" t="s">
        <v>178</v>
      </c>
      <c r="AT252" s="148" t="s">
        <v>173</v>
      </c>
      <c r="AU252" s="148" t="s">
        <v>98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92</v>
      </c>
      <c r="BK252" s="149">
        <f>ROUND(I252*H252,2)</f>
        <v>0</v>
      </c>
      <c r="BL252" s="17" t="s">
        <v>178</v>
      </c>
      <c r="BM252" s="148" t="s">
        <v>2700</v>
      </c>
    </row>
    <row r="253" spans="2:65" s="1" customFormat="1" ht="28.8">
      <c r="B253" s="33"/>
      <c r="D253" s="150" t="s">
        <v>180</v>
      </c>
      <c r="F253" s="151" t="s">
        <v>1206</v>
      </c>
      <c r="I253" s="152"/>
      <c r="L253" s="33"/>
      <c r="M253" s="153"/>
      <c r="T253" s="57"/>
      <c r="AT253" s="17" t="s">
        <v>180</v>
      </c>
      <c r="AU253" s="17" t="s">
        <v>98</v>
      </c>
    </row>
    <row r="254" spans="2:65" s="12" customFormat="1">
      <c r="B254" s="154"/>
      <c r="D254" s="150" t="s">
        <v>182</v>
      </c>
      <c r="E254" s="155" t="s">
        <v>1</v>
      </c>
      <c r="F254" s="156" t="s">
        <v>2701</v>
      </c>
      <c r="H254" s="157">
        <v>474.80200000000002</v>
      </c>
      <c r="I254" s="158"/>
      <c r="L254" s="154"/>
      <c r="M254" s="159"/>
      <c r="T254" s="160"/>
      <c r="AT254" s="155" t="s">
        <v>182</v>
      </c>
      <c r="AU254" s="155" t="s">
        <v>98</v>
      </c>
      <c r="AV254" s="12" t="s">
        <v>98</v>
      </c>
      <c r="AW254" s="12" t="s">
        <v>40</v>
      </c>
      <c r="AX254" s="12" t="s">
        <v>85</v>
      </c>
      <c r="AY254" s="155" t="s">
        <v>171</v>
      </c>
    </row>
    <row r="255" spans="2:65" s="13" customFormat="1">
      <c r="B255" s="172"/>
      <c r="D255" s="150" t="s">
        <v>182</v>
      </c>
      <c r="E255" s="173" t="s">
        <v>1</v>
      </c>
      <c r="F255" s="174" t="s">
        <v>546</v>
      </c>
      <c r="H255" s="175">
        <v>474.80200000000002</v>
      </c>
      <c r="I255" s="176"/>
      <c r="L255" s="172"/>
      <c r="M255" s="177"/>
      <c r="T255" s="178"/>
      <c r="AT255" s="173" t="s">
        <v>182</v>
      </c>
      <c r="AU255" s="173" t="s">
        <v>98</v>
      </c>
      <c r="AV255" s="13" t="s">
        <v>178</v>
      </c>
      <c r="AW255" s="13" t="s">
        <v>40</v>
      </c>
      <c r="AX255" s="13" t="s">
        <v>92</v>
      </c>
      <c r="AY255" s="173" t="s">
        <v>171</v>
      </c>
    </row>
    <row r="256" spans="2:65" s="1" customFormat="1" ht="37.799999999999997" customHeight="1">
      <c r="B256" s="33"/>
      <c r="C256" s="137" t="s">
        <v>279</v>
      </c>
      <c r="D256" s="137" t="s">
        <v>173</v>
      </c>
      <c r="E256" s="138" t="s">
        <v>1213</v>
      </c>
      <c r="F256" s="139" t="s">
        <v>1214</v>
      </c>
      <c r="G256" s="140" t="s">
        <v>215</v>
      </c>
      <c r="H256" s="141">
        <v>112.173</v>
      </c>
      <c r="I256" s="142"/>
      <c r="J256" s="143">
        <f>ROUND(I256*H256,2)</f>
        <v>0</v>
      </c>
      <c r="K256" s="139" t="s">
        <v>177</v>
      </c>
      <c r="L256" s="33"/>
      <c r="M256" s="144" t="s">
        <v>1</v>
      </c>
      <c r="N256" s="145" t="s">
        <v>50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178</v>
      </c>
      <c r="AT256" s="148" t="s">
        <v>173</v>
      </c>
      <c r="AU256" s="148" t="s">
        <v>98</v>
      </c>
      <c r="AY256" s="17" t="s">
        <v>171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92</v>
      </c>
      <c r="BK256" s="149">
        <f>ROUND(I256*H256,2)</f>
        <v>0</v>
      </c>
      <c r="BL256" s="17" t="s">
        <v>178</v>
      </c>
      <c r="BM256" s="148" t="s">
        <v>2702</v>
      </c>
    </row>
    <row r="257" spans="2:65" s="1" customFormat="1" ht="38.4">
      <c r="B257" s="33"/>
      <c r="D257" s="150" t="s">
        <v>180</v>
      </c>
      <c r="F257" s="151" t="s">
        <v>1216</v>
      </c>
      <c r="I257" s="152"/>
      <c r="L257" s="33"/>
      <c r="M257" s="153"/>
      <c r="T257" s="57"/>
      <c r="AT257" s="17" t="s">
        <v>180</v>
      </c>
      <c r="AU257" s="17" t="s">
        <v>98</v>
      </c>
    </row>
    <row r="258" spans="2:65" s="12" customFormat="1">
      <c r="B258" s="154"/>
      <c r="D258" s="150" t="s">
        <v>182</v>
      </c>
      <c r="E258" s="155" t="s">
        <v>1</v>
      </c>
      <c r="F258" s="156" t="s">
        <v>2703</v>
      </c>
      <c r="H258" s="157">
        <v>112.173</v>
      </c>
      <c r="I258" s="158"/>
      <c r="L258" s="154"/>
      <c r="M258" s="159"/>
      <c r="T258" s="160"/>
      <c r="AT258" s="155" t="s">
        <v>182</v>
      </c>
      <c r="AU258" s="155" t="s">
        <v>98</v>
      </c>
      <c r="AV258" s="12" t="s">
        <v>98</v>
      </c>
      <c r="AW258" s="12" t="s">
        <v>40</v>
      </c>
      <c r="AX258" s="12" t="s">
        <v>85</v>
      </c>
      <c r="AY258" s="155" t="s">
        <v>171</v>
      </c>
    </row>
    <row r="259" spans="2:65" s="13" customFormat="1">
      <c r="B259" s="172"/>
      <c r="D259" s="150" t="s">
        <v>182</v>
      </c>
      <c r="E259" s="173" t="s">
        <v>1</v>
      </c>
      <c r="F259" s="174" t="s">
        <v>546</v>
      </c>
      <c r="H259" s="175">
        <v>112.173</v>
      </c>
      <c r="I259" s="176"/>
      <c r="L259" s="172"/>
      <c r="M259" s="177"/>
      <c r="T259" s="178"/>
      <c r="AT259" s="173" t="s">
        <v>182</v>
      </c>
      <c r="AU259" s="173" t="s">
        <v>98</v>
      </c>
      <c r="AV259" s="13" t="s">
        <v>178</v>
      </c>
      <c r="AW259" s="13" t="s">
        <v>40</v>
      </c>
      <c r="AX259" s="13" t="s">
        <v>92</v>
      </c>
      <c r="AY259" s="173" t="s">
        <v>171</v>
      </c>
    </row>
    <row r="260" spans="2:65" s="1" customFormat="1" ht="37.799999999999997" customHeight="1">
      <c r="B260" s="33"/>
      <c r="C260" s="137" t="s">
        <v>284</v>
      </c>
      <c r="D260" s="137" t="s">
        <v>173</v>
      </c>
      <c r="E260" s="138" t="s">
        <v>1218</v>
      </c>
      <c r="F260" s="139" t="s">
        <v>1219</v>
      </c>
      <c r="G260" s="140" t="s">
        <v>215</v>
      </c>
      <c r="H260" s="141">
        <v>1682.595</v>
      </c>
      <c r="I260" s="142"/>
      <c r="J260" s="143">
        <f>ROUND(I260*H260,2)</f>
        <v>0</v>
      </c>
      <c r="K260" s="139" t="s">
        <v>177</v>
      </c>
      <c r="L260" s="33"/>
      <c r="M260" s="144" t="s">
        <v>1</v>
      </c>
      <c r="N260" s="145" t="s">
        <v>50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178</v>
      </c>
      <c r="AT260" s="148" t="s">
        <v>173</v>
      </c>
      <c r="AU260" s="148" t="s">
        <v>98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92</v>
      </c>
      <c r="BK260" s="149">
        <f>ROUND(I260*H260,2)</f>
        <v>0</v>
      </c>
      <c r="BL260" s="17" t="s">
        <v>178</v>
      </c>
      <c r="BM260" s="148" t="s">
        <v>2704</v>
      </c>
    </row>
    <row r="261" spans="2:65" s="1" customFormat="1" ht="48">
      <c r="B261" s="33"/>
      <c r="D261" s="150" t="s">
        <v>180</v>
      </c>
      <c r="F261" s="151" t="s">
        <v>1221</v>
      </c>
      <c r="I261" s="152"/>
      <c r="L261" s="33"/>
      <c r="M261" s="153"/>
      <c r="T261" s="57"/>
      <c r="AT261" s="17" t="s">
        <v>180</v>
      </c>
      <c r="AU261" s="17" t="s">
        <v>98</v>
      </c>
    </row>
    <row r="262" spans="2:65" s="12" customFormat="1">
      <c r="B262" s="154"/>
      <c r="D262" s="150" t="s">
        <v>182</v>
      </c>
      <c r="E262" s="155" t="s">
        <v>1</v>
      </c>
      <c r="F262" s="156" t="s">
        <v>2705</v>
      </c>
      <c r="H262" s="157">
        <v>1682.595</v>
      </c>
      <c r="I262" s="158"/>
      <c r="L262" s="154"/>
      <c r="M262" s="159"/>
      <c r="T262" s="160"/>
      <c r="AT262" s="155" t="s">
        <v>182</v>
      </c>
      <c r="AU262" s="155" t="s">
        <v>98</v>
      </c>
      <c r="AV262" s="12" t="s">
        <v>98</v>
      </c>
      <c r="AW262" s="12" t="s">
        <v>40</v>
      </c>
      <c r="AX262" s="12" t="s">
        <v>85</v>
      </c>
      <c r="AY262" s="155" t="s">
        <v>171</v>
      </c>
    </row>
    <row r="263" spans="2:65" s="13" customFormat="1">
      <c r="B263" s="172"/>
      <c r="D263" s="150" t="s">
        <v>182</v>
      </c>
      <c r="E263" s="173" t="s">
        <v>1</v>
      </c>
      <c r="F263" s="174" t="s">
        <v>546</v>
      </c>
      <c r="H263" s="175">
        <v>1682.595</v>
      </c>
      <c r="I263" s="176"/>
      <c r="L263" s="172"/>
      <c r="M263" s="177"/>
      <c r="T263" s="178"/>
      <c r="AT263" s="173" t="s">
        <v>182</v>
      </c>
      <c r="AU263" s="173" t="s">
        <v>98</v>
      </c>
      <c r="AV263" s="13" t="s">
        <v>178</v>
      </c>
      <c r="AW263" s="13" t="s">
        <v>40</v>
      </c>
      <c r="AX263" s="13" t="s">
        <v>92</v>
      </c>
      <c r="AY263" s="173" t="s">
        <v>171</v>
      </c>
    </row>
    <row r="264" spans="2:65" s="1" customFormat="1" ht="37.799999999999997" customHeight="1">
      <c r="B264" s="33"/>
      <c r="C264" s="137" t="s">
        <v>289</v>
      </c>
      <c r="D264" s="137" t="s">
        <v>173</v>
      </c>
      <c r="E264" s="138" t="s">
        <v>1223</v>
      </c>
      <c r="F264" s="139" t="s">
        <v>1224</v>
      </c>
      <c r="G264" s="140" t="s">
        <v>215</v>
      </c>
      <c r="H264" s="141">
        <v>112.173</v>
      </c>
      <c r="I264" s="142"/>
      <c r="J264" s="143">
        <f>ROUND(I264*H264,2)</f>
        <v>0</v>
      </c>
      <c r="K264" s="139" t="s">
        <v>177</v>
      </c>
      <c r="L264" s="33"/>
      <c r="M264" s="144" t="s">
        <v>1</v>
      </c>
      <c r="N264" s="145" t="s">
        <v>50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178</v>
      </c>
      <c r="AT264" s="148" t="s">
        <v>173</v>
      </c>
      <c r="AU264" s="148" t="s">
        <v>98</v>
      </c>
      <c r="AY264" s="17" t="s">
        <v>171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92</v>
      </c>
      <c r="BK264" s="149">
        <f>ROUND(I264*H264,2)</f>
        <v>0</v>
      </c>
      <c r="BL264" s="17" t="s">
        <v>178</v>
      </c>
      <c r="BM264" s="148" t="s">
        <v>2706</v>
      </c>
    </row>
    <row r="265" spans="2:65" s="1" customFormat="1" ht="38.4">
      <c r="B265" s="33"/>
      <c r="D265" s="150" t="s">
        <v>180</v>
      </c>
      <c r="F265" s="151" t="s">
        <v>1226</v>
      </c>
      <c r="I265" s="152"/>
      <c r="L265" s="33"/>
      <c r="M265" s="153"/>
      <c r="T265" s="57"/>
      <c r="AT265" s="17" t="s">
        <v>180</v>
      </c>
      <c r="AU265" s="17" t="s">
        <v>98</v>
      </c>
    </row>
    <row r="266" spans="2:65" s="12" customFormat="1">
      <c r="B266" s="154"/>
      <c r="D266" s="150" t="s">
        <v>182</v>
      </c>
      <c r="E266" s="155" t="s">
        <v>1</v>
      </c>
      <c r="F266" s="156" t="s">
        <v>2703</v>
      </c>
      <c r="H266" s="157">
        <v>112.173</v>
      </c>
      <c r="I266" s="158"/>
      <c r="L266" s="154"/>
      <c r="M266" s="159"/>
      <c r="T266" s="160"/>
      <c r="AT266" s="155" t="s">
        <v>182</v>
      </c>
      <c r="AU266" s="155" t="s">
        <v>98</v>
      </c>
      <c r="AV266" s="12" t="s">
        <v>98</v>
      </c>
      <c r="AW266" s="12" t="s">
        <v>40</v>
      </c>
      <c r="AX266" s="12" t="s">
        <v>85</v>
      </c>
      <c r="AY266" s="155" t="s">
        <v>171</v>
      </c>
    </row>
    <row r="267" spans="2:65" s="13" customFormat="1">
      <c r="B267" s="172"/>
      <c r="D267" s="150" t="s">
        <v>182</v>
      </c>
      <c r="E267" s="173" t="s">
        <v>1</v>
      </c>
      <c r="F267" s="174" t="s">
        <v>546</v>
      </c>
      <c r="H267" s="175">
        <v>112.173</v>
      </c>
      <c r="I267" s="176"/>
      <c r="L267" s="172"/>
      <c r="M267" s="177"/>
      <c r="T267" s="178"/>
      <c r="AT267" s="173" t="s">
        <v>182</v>
      </c>
      <c r="AU267" s="173" t="s">
        <v>98</v>
      </c>
      <c r="AV267" s="13" t="s">
        <v>178</v>
      </c>
      <c r="AW267" s="13" t="s">
        <v>40</v>
      </c>
      <c r="AX267" s="13" t="s">
        <v>92</v>
      </c>
      <c r="AY267" s="173" t="s">
        <v>171</v>
      </c>
    </row>
    <row r="268" spans="2:65" s="1" customFormat="1" ht="37.799999999999997" customHeight="1">
      <c r="B268" s="33"/>
      <c r="C268" s="137" t="s">
        <v>7</v>
      </c>
      <c r="D268" s="137" t="s">
        <v>173</v>
      </c>
      <c r="E268" s="138" t="s">
        <v>1228</v>
      </c>
      <c r="F268" s="139" t="s">
        <v>1229</v>
      </c>
      <c r="G268" s="140" t="s">
        <v>215</v>
      </c>
      <c r="H268" s="141">
        <v>1682.595</v>
      </c>
      <c r="I268" s="142"/>
      <c r="J268" s="143">
        <f>ROUND(I268*H268,2)</f>
        <v>0</v>
      </c>
      <c r="K268" s="139" t="s">
        <v>177</v>
      </c>
      <c r="L268" s="33"/>
      <c r="M268" s="144" t="s">
        <v>1</v>
      </c>
      <c r="N268" s="145" t="s">
        <v>50</v>
      </c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AR268" s="148" t="s">
        <v>178</v>
      </c>
      <c r="AT268" s="148" t="s">
        <v>173</v>
      </c>
      <c r="AU268" s="148" t="s">
        <v>98</v>
      </c>
      <c r="AY268" s="17" t="s">
        <v>171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92</v>
      </c>
      <c r="BK268" s="149">
        <f>ROUND(I268*H268,2)</f>
        <v>0</v>
      </c>
      <c r="BL268" s="17" t="s">
        <v>178</v>
      </c>
      <c r="BM268" s="148" t="s">
        <v>2707</v>
      </c>
    </row>
    <row r="269" spans="2:65" s="1" customFormat="1" ht="48">
      <c r="B269" s="33"/>
      <c r="D269" s="150" t="s">
        <v>180</v>
      </c>
      <c r="F269" s="151" t="s">
        <v>1231</v>
      </c>
      <c r="I269" s="152"/>
      <c r="L269" s="33"/>
      <c r="M269" s="153"/>
      <c r="T269" s="57"/>
      <c r="AT269" s="17" t="s">
        <v>180</v>
      </c>
      <c r="AU269" s="17" t="s">
        <v>98</v>
      </c>
    </row>
    <row r="270" spans="2:65" s="12" customFormat="1">
      <c r="B270" s="154"/>
      <c r="D270" s="150" t="s">
        <v>182</v>
      </c>
      <c r="E270" s="155" t="s">
        <v>1</v>
      </c>
      <c r="F270" s="156" t="s">
        <v>2705</v>
      </c>
      <c r="H270" s="157">
        <v>1682.595</v>
      </c>
      <c r="I270" s="158"/>
      <c r="L270" s="154"/>
      <c r="M270" s="159"/>
      <c r="T270" s="160"/>
      <c r="AT270" s="155" t="s">
        <v>182</v>
      </c>
      <c r="AU270" s="155" t="s">
        <v>98</v>
      </c>
      <c r="AV270" s="12" t="s">
        <v>98</v>
      </c>
      <c r="AW270" s="12" t="s">
        <v>40</v>
      </c>
      <c r="AX270" s="12" t="s">
        <v>85</v>
      </c>
      <c r="AY270" s="155" t="s">
        <v>171</v>
      </c>
    </row>
    <row r="271" spans="2:65" s="13" customFormat="1">
      <c r="B271" s="172"/>
      <c r="D271" s="150" t="s">
        <v>182</v>
      </c>
      <c r="E271" s="173" t="s">
        <v>1</v>
      </c>
      <c r="F271" s="174" t="s">
        <v>546</v>
      </c>
      <c r="H271" s="175">
        <v>1682.595</v>
      </c>
      <c r="I271" s="176"/>
      <c r="L271" s="172"/>
      <c r="M271" s="177"/>
      <c r="T271" s="178"/>
      <c r="AT271" s="173" t="s">
        <v>182</v>
      </c>
      <c r="AU271" s="173" t="s">
        <v>98</v>
      </c>
      <c r="AV271" s="13" t="s">
        <v>178</v>
      </c>
      <c r="AW271" s="13" t="s">
        <v>40</v>
      </c>
      <c r="AX271" s="13" t="s">
        <v>92</v>
      </c>
      <c r="AY271" s="173" t="s">
        <v>171</v>
      </c>
    </row>
    <row r="272" spans="2:65" s="1" customFormat="1" ht="33" customHeight="1">
      <c r="B272" s="33"/>
      <c r="C272" s="137" t="s">
        <v>301</v>
      </c>
      <c r="D272" s="137" t="s">
        <v>173</v>
      </c>
      <c r="E272" s="138" t="s">
        <v>1232</v>
      </c>
      <c r="F272" s="139" t="s">
        <v>1233</v>
      </c>
      <c r="G272" s="140" t="s">
        <v>253</v>
      </c>
      <c r="H272" s="141">
        <v>448.69200000000001</v>
      </c>
      <c r="I272" s="142"/>
      <c r="J272" s="143">
        <f>ROUND(I272*H272,2)</f>
        <v>0</v>
      </c>
      <c r="K272" s="139" t="s">
        <v>177</v>
      </c>
      <c r="L272" s="33"/>
      <c r="M272" s="144" t="s">
        <v>1</v>
      </c>
      <c r="N272" s="145" t="s">
        <v>50</v>
      </c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AR272" s="148" t="s">
        <v>178</v>
      </c>
      <c r="AT272" s="148" t="s">
        <v>173</v>
      </c>
      <c r="AU272" s="148" t="s">
        <v>98</v>
      </c>
      <c r="AY272" s="17" t="s">
        <v>171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92</v>
      </c>
      <c r="BK272" s="149">
        <f>ROUND(I272*H272,2)</f>
        <v>0</v>
      </c>
      <c r="BL272" s="17" t="s">
        <v>178</v>
      </c>
      <c r="BM272" s="148" t="s">
        <v>2708</v>
      </c>
    </row>
    <row r="273" spans="2:65" s="1" customFormat="1" ht="28.8">
      <c r="B273" s="33"/>
      <c r="D273" s="150" t="s">
        <v>180</v>
      </c>
      <c r="F273" s="151" t="s">
        <v>566</v>
      </c>
      <c r="I273" s="152"/>
      <c r="L273" s="33"/>
      <c r="M273" s="153"/>
      <c r="T273" s="57"/>
      <c r="AT273" s="17" t="s">
        <v>180</v>
      </c>
      <c r="AU273" s="17" t="s">
        <v>98</v>
      </c>
    </row>
    <row r="274" spans="2:65" s="12" customFormat="1">
      <c r="B274" s="154"/>
      <c r="D274" s="150" t="s">
        <v>182</v>
      </c>
      <c r="E274" s="155" t="s">
        <v>1</v>
      </c>
      <c r="F274" s="156" t="s">
        <v>2709</v>
      </c>
      <c r="H274" s="157">
        <v>448.69200000000001</v>
      </c>
      <c r="I274" s="158"/>
      <c r="L274" s="154"/>
      <c r="M274" s="159"/>
      <c r="T274" s="160"/>
      <c r="AT274" s="155" t="s">
        <v>182</v>
      </c>
      <c r="AU274" s="155" t="s">
        <v>98</v>
      </c>
      <c r="AV274" s="12" t="s">
        <v>98</v>
      </c>
      <c r="AW274" s="12" t="s">
        <v>40</v>
      </c>
      <c r="AX274" s="12" t="s">
        <v>85</v>
      </c>
      <c r="AY274" s="155" t="s">
        <v>171</v>
      </c>
    </row>
    <row r="275" spans="2:65" s="13" customFormat="1">
      <c r="B275" s="172"/>
      <c r="D275" s="150" t="s">
        <v>182</v>
      </c>
      <c r="E275" s="173" t="s">
        <v>1</v>
      </c>
      <c r="F275" s="174" t="s">
        <v>546</v>
      </c>
      <c r="H275" s="175">
        <v>448.69200000000001</v>
      </c>
      <c r="I275" s="176"/>
      <c r="L275" s="172"/>
      <c r="M275" s="177"/>
      <c r="T275" s="178"/>
      <c r="AT275" s="173" t="s">
        <v>182</v>
      </c>
      <c r="AU275" s="173" t="s">
        <v>98</v>
      </c>
      <c r="AV275" s="13" t="s">
        <v>178</v>
      </c>
      <c r="AW275" s="13" t="s">
        <v>40</v>
      </c>
      <c r="AX275" s="13" t="s">
        <v>92</v>
      </c>
      <c r="AY275" s="173" t="s">
        <v>171</v>
      </c>
    </row>
    <row r="276" spans="2:65" s="1" customFormat="1" ht="16.5" customHeight="1">
      <c r="B276" s="33"/>
      <c r="C276" s="137" t="s">
        <v>308</v>
      </c>
      <c r="D276" s="137" t="s">
        <v>173</v>
      </c>
      <c r="E276" s="138" t="s">
        <v>1236</v>
      </c>
      <c r="F276" s="139" t="s">
        <v>1237</v>
      </c>
      <c r="G276" s="140" t="s">
        <v>215</v>
      </c>
      <c r="H276" s="141">
        <v>224.346</v>
      </c>
      <c r="I276" s="142"/>
      <c r="J276" s="143">
        <f>ROUND(I276*H276,2)</f>
        <v>0</v>
      </c>
      <c r="K276" s="139" t="s">
        <v>177</v>
      </c>
      <c r="L276" s="33"/>
      <c r="M276" s="144" t="s">
        <v>1</v>
      </c>
      <c r="N276" s="145" t="s">
        <v>50</v>
      </c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AR276" s="148" t="s">
        <v>178</v>
      </c>
      <c r="AT276" s="148" t="s">
        <v>173</v>
      </c>
      <c r="AU276" s="148" t="s">
        <v>98</v>
      </c>
      <c r="AY276" s="17" t="s">
        <v>171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92</v>
      </c>
      <c r="BK276" s="149">
        <f>ROUND(I276*H276,2)</f>
        <v>0</v>
      </c>
      <c r="BL276" s="17" t="s">
        <v>178</v>
      </c>
      <c r="BM276" s="148" t="s">
        <v>2710</v>
      </c>
    </row>
    <row r="277" spans="2:65" s="1" customFormat="1" ht="19.2">
      <c r="B277" s="33"/>
      <c r="D277" s="150" t="s">
        <v>180</v>
      </c>
      <c r="F277" s="151" t="s">
        <v>1239</v>
      </c>
      <c r="I277" s="152"/>
      <c r="L277" s="33"/>
      <c r="M277" s="153"/>
      <c r="T277" s="57"/>
      <c r="AT277" s="17" t="s">
        <v>180</v>
      </c>
      <c r="AU277" s="17" t="s">
        <v>98</v>
      </c>
    </row>
    <row r="278" spans="2:65" s="12" customFormat="1">
      <c r="B278" s="154"/>
      <c r="D278" s="150" t="s">
        <v>182</v>
      </c>
      <c r="E278" s="155" t="s">
        <v>1</v>
      </c>
      <c r="F278" s="156" t="s">
        <v>2711</v>
      </c>
      <c r="H278" s="157">
        <v>224.346</v>
      </c>
      <c r="I278" s="158"/>
      <c r="L278" s="154"/>
      <c r="M278" s="159"/>
      <c r="T278" s="160"/>
      <c r="AT278" s="155" t="s">
        <v>182</v>
      </c>
      <c r="AU278" s="155" t="s">
        <v>98</v>
      </c>
      <c r="AV278" s="12" t="s">
        <v>98</v>
      </c>
      <c r="AW278" s="12" t="s">
        <v>40</v>
      </c>
      <c r="AX278" s="12" t="s">
        <v>85</v>
      </c>
      <c r="AY278" s="155" t="s">
        <v>171</v>
      </c>
    </row>
    <row r="279" spans="2:65" s="13" customFormat="1">
      <c r="B279" s="172"/>
      <c r="D279" s="150" t="s">
        <v>182</v>
      </c>
      <c r="E279" s="173" t="s">
        <v>1</v>
      </c>
      <c r="F279" s="174" t="s">
        <v>546</v>
      </c>
      <c r="H279" s="175">
        <v>224.346</v>
      </c>
      <c r="I279" s="176"/>
      <c r="L279" s="172"/>
      <c r="M279" s="177"/>
      <c r="T279" s="178"/>
      <c r="AT279" s="173" t="s">
        <v>182</v>
      </c>
      <c r="AU279" s="173" t="s">
        <v>98</v>
      </c>
      <c r="AV279" s="13" t="s">
        <v>178</v>
      </c>
      <c r="AW279" s="13" t="s">
        <v>40</v>
      </c>
      <c r="AX279" s="13" t="s">
        <v>92</v>
      </c>
      <c r="AY279" s="173" t="s">
        <v>171</v>
      </c>
    </row>
    <row r="280" spans="2:65" s="1" customFormat="1" ht="24.15" customHeight="1">
      <c r="B280" s="33"/>
      <c r="C280" s="137" t="s">
        <v>311</v>
      </c>
      <c r="D280" s="137" t="s">
        <v>173</v>
      </c>
      <c r="E280" s="138" t="s">
        <v>1241</v>
      </c>
      <c r="F280" s="139" t="s">
        <v>1242</v>
      </c>
      <c r="G280" s="140" t="s">
        <v>215</v>
      </c>
      <c r="H280" s="141">
        <v>144.43600000000001</v>
      </c>
      <c r="I280" s="142"/>
      <c r="J280" s="143">
        <f>ROUND(I280*H280,2)</f>
        <v>0</v>
      </c>
      <c r="K280" s="139" t="s">
        <v>177</v>
      </c>
      <c r="L280" s="33"/>
      <c r="M280" s="144" t="s">
        <v>1</v>
      </c>
      <c r="N280" s="145" t="s">
        <v>50</v>
      </c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AR280" s="148" t="s">
        <v>178</v>
      </c>
      <c r="AT280" s="148" t="s">
        <v>173</v>
      </c>
      <c r="AU280" s="148" t="s">
        <v>98</v>
      </c>
      <c r="AY280" s="17" t="s">
        <v>171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92</v>
      </c>
      <c r="BK280" s="149">
        <f>ROUND(I280*H280,2)</f>
        <v>0</v>
      </c>
      <c r="BL280" s="17" t="s">
        <v>178</v>
      </c>
      <c r="BM280" s="148" t="s">
        <v>2712</v>
      </c>
    </row>
    <row r="281" spans="2:65" s="1" customFormat="1" ht="28.8">
      <c r="B281" s="33"/>
      <c r="D281" s="150" t="s">
        <v>180</v>
      </c>
      <c r="F281" s="151" t="s">
        <v>1244</v>
      </c>
      <c r="I281" s="152"/>
      <c r="L281" s="33"/>
      <c r="M281" s="153"/>
      <c r="T281" s="57"/>
      <c r="AT281" s="17" t="s">
        <v>180</v>
      </c>
      <c r="AU281" s="17" t="s">
        <v>98</v>
      </c>
    </row>
    <row r="282" spans="2:65" s="12" customFormat="1">
      <c r="B282" s="154"/>
      <c r="D282" s="150" t="s">
        <v>182</v>
      </c>
      <c r="E282" s="155" t="s">
        <v>1</v>
      </c>
      <c r="F282" s="156" t="s">
        <v>2713</v>
      </c>
      <c r="H282" s="157">
        <v>224.346</v>
      </c>
      <c r="I282" s="158"/>
      <c r="L282" s="154"/>
      <c r="M282" s="159"/>
      <c r="T282" s="160"/>
      <c r="AT282" s="155" t="s">
        <v>182</v>
      </c>
      <c r="AU282" s="155" t="s">
        <v>98</v>
      </c>
      <c r="AV282" s="12" t="s">
        <v>98</v>
      </c>
      <c r="AW282" s="12" t="s">
        <v>40</v>
      </c>
      <c r="AX282" s="12" t="s">
        <v>85</v>
      </c>
      <c r="AY282" s="155" t="s">
        <v>171</v>
      </c>
    </row>
    <row r="283" spans="2:65" s="12" customFormat="1">
      <c r="B283" s="154"/>
      <c r="D283" s="150" t="s">
        <v>182</v>
      </c>
      <c r="E283" s="155" t="s">
        <v>1</v>
      </c>
      <c r="F283" s="156" t="s">
        <v>2714</v>
      </c>
      <c r="H283" s="157">
        <v>-62.125</v>
      </c>
      <c r="I283" s="158"/>
      <c r="L283" s="154"/>
      <c r="M283" s="159"/>
      <c r="T283" s="160"/>
      <c r="AT283" s="155" t="s">
        <v>182</v>
      </c>
      <c r="AU283" s="155" t="s">
        <v>98</v>
      </c>
      <c r="AV283" s="12" t="s">
        <v>98</v>
      </c>
      <c r="AW283" s="12" t="s">
        <v>40</v>
      </c>
      <c r="AX283" s="12" t="s">
        <v>85</v>
      </c>
      <c r="AY283" s="155" t="s">
        <v>171</v>
      </c>
    </row>
    <row r="284" spans="2:65" s="12" customFormat="1">
      <c r="B284" s="154"/>
      <c r="D284" s="150" t="s">
        <v>182</v>
      </c>
      <c r="E284" s="155" t="s">
        <v>1</v>
      </c>
      <c r="F284" s="156" t="s">
        <v>2715</v>
      </c>
      <c r="H284" s="157">
        <v>-16.564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85</v>
      </c>
      <c r="AY284" s="155" t="s">
        <v>171</v>
      </c>
    </row>
    <row r="285" spans="2:65" s="12" customFormat="1">
      <c r="B285" s="154"/>
      <c r="D285" s="150" t="s">
        <v>182</v>
      </c>
      <c r="E285" s="155" t="s">
        <v>1</v>
      </c>
      <c r="F285" s="156" t="s">
        <v>2716</v>
      </c>
      <c r="H285" s="157">
        <v>-0.375</v>
      </c>
      <c r="I285" s="158"/>
      <c r="L285" s="154"/>
      <c r="M285" s="159"/>
      <c r="T285" s="160"/>
      <c r="AT285" s="155" t="s">
        <v>182</v>
      </c>
      <c r="AU285" s="155" t="s">
        <v>98</v>
      </c>
      <c r="AV285" s="12" t="s">
        <v>98</v>
      </c>
      <c r="AW285" s="12" t="s">
        <v>40</v>
      </c>
      <c r="AX285" s="12" t="s">
        <v>85</v>
      </c>
      <c r="AY285" s="155" t="s">
        <v>171</v>
      </c>
    </row>
    <row r="286" spans="2:65" s="12" customFormat="1">
      <c r="B286" s="154"/>
      <c r="D286" s="150" t="s">
        <v>182</v>
      </c>
      <c r="E286" s="155" t="s">
        <v>1</v>
      </c>
      <c r="F286" s="156" t="s">
        <v>2717</v>
      </c>
      <c r="H286" s="157">
        <v>-0.84599999999999997</v>
      </c>
      <c r="I286" s="158"/>
      <c r="L286" s="154"/>
      <c r="M286" s="159"/>
      <c r="T286" s="160"/>
      <c r="AT286" s="155" t="s">
        <v>182</v>
      </c>
      <c r="AU286" s="155" t="s">
        <v>98</v>
      </c>
      <c r="AV286" s="12" t="s">
        <v>98</v>
      </c>
      <c r="AW286" s="12" t="s">
        <v>40</v>
      </c>
      <c r="AX286" s="12" t="s">
        <v>85</v>
      </c>
      <c r="AY286" s="155" t="s">
        <v>171</v>
      </c>
    </row>
    <row r="287" spans="2:65" s="13" customFormat="1">
      <c r="B287" s="172"/>
      <c r="D287" s="150" t="s">
        <v>182</v>
      </c>
      <c r="E287" s="173" t="s">
        <v>1</v>
      </c>
      <c r="F287" s="174" t="s">
        <v>546</v>
      </c>
      <c r="H287" s="175">
        <v>144.43600000000001</v>
      </c>
      <c r="I287" s="176"/>
      <c r="L287" s="172"/>
      <c r="M287" s="177"/>
      <c r="T287" s="178"/>
      <c r="AT287" s="173" t="s">
        <v>182</v>
      </c>
      <c r="AU287" s="173" t="s">
        <v>98</v>
      </c>
      <c r="AV287" s="13" t="s">
        <v>178</v>
      </c>
      <c r="AW287" s="13" t="s">
        <v>40</v>
      </c>
      <c r="AX287" s="13" t="s">
        <v>92</v>
      </c>
      <c r="AY287" s="173" t="s">
        <v>171</v>
      </c>
    </row>
    <row r="288" spans="2:65" s="1" customFormat="1" ht="16.5" customHeight="1">
      <c r="B288" s="33"/>
      <c r="C288" s="162" t="s">
        <v>318</v>
      </c>
      <c r="D288" s="162" t="s">
        <v>250</v>
      </c>
      <c r="E288" s="163" t="s">
        <v>1258</v>
      </c>
      <c r="F288" s="164" t="s">
        <v>1259</v>
      </c>
      <c r="G288" s="165" t="s">
        <v>253</v>
      </c>
      <c r="H288" s="166">
        <v>284.82799999999997</v>
      </c>
      <c r="I288" s="167"/>
      <c r="J288" s="168">
        <f>ROUND(I288*H288,2)</f>
        <v>0</v>
      </c>
      <c r="K288" s="164" t="s">
        <v>177</v>
      </c>
      <c r="L288" s="169"/>
      <c r="M288" s="170" t="s">
        <v>1</v>
      </c>
      <c r="N288" s="171" t="s">
        <v>50</v>
      </c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AR288" s="148" t="s">
        <v>219</v>
      </c>
      <c r="AT288" s="148" t="s">
        <v>250</v>
      </c>
      <c r="AU288" s="148" t="s">
        <v>98</v>
      </c>
      <c r="AY288" s="17" t="s">
        <v>171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92</v>
      </c>
      <c r="BK288" s="149">
        <f>ROUND(I288*H288,2)</f>
        <v>0</v>
      </c>
      <c r="BL288" s="17" t="s">
        <v>178</v>
      </c>
      <c r="BM288" s="148" t="s">
        <v>2718</v>
      </c>
    </row>
    <row r="289" spans="2:65" s="1" customFormat="1">
      <c r="B289" s="33"/>
      <c r="D289" s="150" t="s">
        <v>180</v>
      </c>
      <c r="F289" s="151" t="s">
        <v>1261</v>
      </c>
      <c r="I289" s="152"/>
      <c r="L289" s="33"/>
      <c r="M289" s="153"/>
      <c r="T289" s="57"/>
      <c r="AT289" s="17" t="s">
        <v>180</v>
      </c>
      <c r="AU289" s="17" t="s">
        <v>98</v>
      </c>
    </row>
    <row r="290" spans="2:65" s="12" customFormat="1">
      <c r="B290" s="154"/>
      <c r="D290" s="150" t="s">
        <v>182</v>
      </c>
      <c r="E290" s="155" t="s">
        <v>1</v>
      </c>
      <c r="F290" s="156" t="s">
        <v>2719</v>
      </c>
      <c r="H290" s="157">
        <v>284.82799999999997</v>
      </c>
      <c r="I290" s="158"/>
      <c r="L290" s="154"/>
      <c r="M290" s="159"/>
      <c r="T290" s="160"/>
      <c r="AT290" s="155" t="s">
        <v>182</v>
      </c>
      <c r="AU290" s="155" t="s">
        <v>98</v>
      </c>
      <c r="AV290" s="12" t="s">
        <v>98</v>
      </c>
      <c r="AW290" s="12" t="s">
        <v>40</v>
      </c>
      <c r="AX290" s="12" t="s">
        <v>85</v>
      </c>
      <c r="AY290" s="155" t="s">
        <v>171</v>
      </c>
    </row>
    <row r="291" spans="2:65" s="13" customFormat="1">
      <c r="B291" s="172"/>
      <c r="D291" s="150" t="s">
        <v>182</v>
      </c>
      <c r="E291" s="173" t="s">
        <v>1</v>
      </c>
      <c r="F291" s="174" t="s">
        <v>546</v>
      </c>
      <c r="H291" s="175">
        <v>284.82799999999997</v>
      </c>
      <c r="I291" s="176"/>
      <c r="L291" s="172"/>
      <c r="M291" s="177"/>
      <c r="T291" s="178"/>
      <c r="AT291" s="173" t="s">
        <v>182</v>
      </c>
      <c r="AU291" s="173" t="s">
        <v>98</v>
      </c>
      <c r="AV291" s="13" t="s">
        <v>178</v>
      </c>
      <c r="AW291" s="13" t="s">
        <v>40</v>
      </c>
      <c r="AX291" s="13" t="s">
        <v>92</v>
      </c>
      <c r="AY291" s="173" t="s">
        <v>171</v>
      </c>
    </row>
    <row r="292" spans="2:65" s="1" customFormat="1" ht="24.15" customHeight="1">
      <c r="B292" s="33"/>
      <c r="C292" s="137" t="s">
        <v>324</v>
      </c>
      <c r="D292" s="137" t="s">
        <v>173</v>
      </c>
      <c r="E292" s="138" t="s">
        <v>1263</v>
      </c>
      <c r="F292" s="139" t="s">
        <v>1264</v>
      </c>
      <c r="G292" s="140" t="s">
        <v>215</v>
      </c>
      <c r="H292" s="141">
        <v>62.125</v>
      </c>
      <c r="I292" s="142"/>
      <c r="J292" s="143">
        <f>ROUND(I292*H292,2)</f>
        <v>0</v>
      </c>
      <c r="K292" s="139" t="s">
        <v>177</v>
      </c>
      <c r="L292" s="33"/>
      <c r="M292" s="144" t="s">
        <v>1</v>
      </c>
      <c r="N292" s="145" t="s">
        <v>50</v>
      </c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AR292" s="148" t="s">
        <v>178</v>
      </c>
      <c r="AT292" s="148" t="s">
        <v>173</v>
      </c>
      <c r="AU292" s="148" t="s">
        <v>98</v>
      </c>
      <c r="AY292" s="17" t="s">
        <v>171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92</v>
      </c>
      <c r="BK292" s="149">
        <f>ROUND(I292*H292,2)</f>
        <v>0</v>
      </c>
      <c r="BL292" s="17" t="s">
        <v>178</v>
      </c>
      <c r="BM292" s="148" t="s">
        <v>2720</v>
      </c>
    </row>
    <row r="293" spans="2:65" s="1" customFormat="1" ht="48">
      <c r="B293" s="33"/>
      <c r="D293" s="150" t="s">
        <v>180</v>
      </c>
      <c r="F293" s="151" t="s">
        <v>1266</v>
      </c>
      <c r="I293" s="152"/>
      <c r="L293" s="33"/>
      <c r="M293" s="153"/>
      <c r="T293" s="57"/>
      <c r="AT293" s="17" t="s">
        <v>180</v>
      </c>
      <c r="AU293" s="17" t="s">
        <v>98</v>
      </c>
    </row>
    <row r="294" spans="2:65" s="14" customFormat="1">
      <c r="B294" s="182"/>
      <c r="D294" s="150" t="s">
        <v>182</v>
      </c>
      <c r="E294" s="183" t="s">
        <v>1</v>
      </c>
      <c r="F294" s="184" t="s">
        <v>2324</v>
      </c>
      <c r="H294" s="183" t="s">
        <v>1</v>
      </c>
      <c r="I294" s="185"/>
      <c r="L294" s="182"/>
      <c r="M294" s="186"/>
      <c r="T294" s="187"/>
      <c r="AT294" s="183" t="s">
        <v>182</v>
      </c>
      <c r="AU294" s="183" t="s">
        <v>98</v>
      </c>
      <c r="AV294" s="14" t="s">
        <v>92</v>
      </c>
      <c r="AW294" s="14" t="s">
        <v>40</v>
      </c>
      <c r="AX294" s="14" t="s">
        <v>85</v>
      </c>
      <c r="AY294" s="183" t="s">
        <v>171</v>
      </c>
    </row>
    <row r="295" spans="2:65" s="12" customFormat="1">
      <c r="B295" s="154"/>
      <c r="D295" s="150" t="s">
        <v>182</v>
      </c>
      <c r="E295" s="155" t="s">
        <v>1</v>
      </c>
      <c r="F295" s="156" t="s">
        <v>2721</v>
      </c>
      <c r="H295" s="157">
        <v>62.125</v>
      </c>
      <c r="I295" s="158"/>
      <c r="L295" s="154"/>
      <c r="M295" s="159"/>
      <c r="T295" s="160"/>
      <c r="AT295" s="155" t="s">
        <v>182</v>
      </c>
      <c r="AU295" s="155" t="s">
        <v>98</v>
      </c>
      <c r="AV295" s="12" t="s">
        <v>98</v>
      </c>
      <c r="AW295" s="12" t="s">
        <v>40</v>
      </c>
      <c r="AX295" s="12" t="s">
        <v>85</v>
      </c>
      <c r="AY295" s="155" t="s">
        <v>171</v>
      </c>
    </row>
    <row r="296" spans="2:65" s="13" customFormat="1">
      <c r="B296" s="172"/>
      <c r="D296" s="150" t="s">
        <v>182</v>
      </c>
      <c r="E296" s="173" t="s">
        <v>1</v>
      </c>
      <c r="F296" s="174" t="s">
        <v>546</v>
      </c>
      <c r="H296" s="175">
        <v>62.125</v>
      </c>
      <c r="I296" s="176"/>
      <c r="L296" s="172"/>
      <c r="M296" s="177"/>
      <c r="T296" s="178"/>
      <c r="AT296" s="173" t="s">
        <v>182</v>
      </c>
      <c r="AU296" s="173" t="s">
        <v>98</v>
      </c>
      <c r="AV296" s="13" t="s">
        <v>178</v>
      </c>
      <c r="AW296" s="13" t="s">
        <v>40</v>
      </c>
      <c r="AX296" s="13" t="s">
        <v>92</v>
      </c>
      <c r="AY296" s="173" t="s">
        <v>171</v>
      </c>
    </row>
    <row r="297" spans="2:65" s="1" customFormat="1" ht="16.5" customHeight="1">
      <c r="B297" s="33"/>
      <c r="C297" s="162" t="s">
        <v>329</v>
      </c>
      <c r="D297" s="162" t="s">
        <v>250</v>
      </c>
      <c r="E297" s="163" t="s">
        <v>1273</v>
      </c>
      <c r="F297" s="164" t="s">
        <v>1274</v>
      </c>
      <c r="G297" s="165" t="s">
        <v>253</v>
      </c>
      <c r="H297" s="166">
        <v>118.96899999999999</v>
      </c>
      <c r="I297" s="167"/>
      <c r="J297" s="168">
        <f>ROUND(I297*H297,2)</f>
        <v>0</v>
      </c>
      <c r="K297" s="164" t="s">
        <v>177</v>
      </c>
      <c r="L297" s="169"/>
      <c r="M297" s="170" t="s">
        <v>1</v>
      </c>
      <c r="N297" s="171" t="s">
        <v>50</v>
      </c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AR297" s="148" t="s">
        <v>219</v>
      </c>
      <c r="AT297" s="148" t="s">
        <v>250</v>
      </c>
      <c r="AU297" s="148" t="s">
        <v>98</v>
      </c>
      <c r="AY297" s="17" t="s">
        <v>171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92</v>
      </c>
      <c r="BK297" s="149">
        <f>ROUND(I297*H297,2)</f>
        <v>0</v>
      </c>
      <c r="BL297" s="17" t="s">
        <v>178</v>
      </c>
      <c r="BM297" s="148" t="s">
        <v>2722</v>
      </c>
    </row>
    <row r="298" spans="2:65" s="1" customFormat="1">
      <c r="B298" s="33"/>
      <c r="D298" s="150" t="s">
        <v>180</v>
      </c>
      <c r="F298" s="151" t="s">
        <v>1276</v>
      </c>
      <c r="I298" s="152"/>
      <c r="L298" s="33"/>
      <c r="M298" s="153"/>
      <c r="T298" s="57"/>
      <c r="AT298" s="17" t="s">
        <v>180</v>
      </c>
      <c r="AU298" s="17" t="s">
        <v>98</v>
      </c>
    </row>
    <row r="299" spans="2:65" s="12" customFormat="1">
      <c r="B299" s="154"/>
      <c r="D299" s="150" t="s">
        <v>182</v>
      </c>
      <c r="E299" s="155" t="s">
        <v>1</v>
      </c>
      <c r="F299" s="156" t="s">
        <v>2723</v>
      </c>
      <c r="H299" s="157">
        <v>118.96899999999999</v>
      </c>
      <c r="I299" s="158"/>
      <c r="L299" s="154"/>
      <c r="M299" s="159"/>
      <c r="T299" s="160"/>
      <c r="AT299" s="155" t="s">
        <v>182</v>
      </c>
      <c r="AU299" s="155" t="s">
        <v>98</v>
      </c>
      <c r="AV299" s="12" t="s">
        <v>98</v>
      </c>
      <c r="AW299" s="12" t="s">
        <v>40</v>
      </c>
      <c r="AX299" s="12" t="s">
        <v>85</v>
      </c>
      <c r="AY299" s="155" t="s">
        <v>171</v>
      </c>
    </row>
    <row r="300" spans="2:65" s="13" customFormat="1">
      <c r="B300" s="172"/>
      <c r="D300" s="150" t="s">
        <v>182</v>
      </c>
      <c r="E300" s="173" t="s">
        <v>1</v>
      </c>
      <c r="F300" s="174" t="s">
        <v>546</v>
      </c>
      <c r="H300" s="175">
        <v>118.96899999999999</v>
      </c>
      <c r="I300" s="176"/>
      <c r="L300" s="172"/>
      <c r="M300" s="177"/>
      <c r="T300" s="178"/>
      <c r="AT300" s="173" t="s">
        <v>182</v>
      </c>
      <c r="AU300" s="173" t="s">
        <v>98</v>
      </c>
      <c r="AV300" s="13" t="s">
        <v>178</v>
      </c>
      <c r="AW300" s="13" t="s">
        <v>40</v>
      </c>
      <c r="AX300" s="13" t="s">
        <v>92</v>
      </c>
      <c r="AY300" s="173" t="s">
        <v>171</v>
      </c>
    </row>
    <row r="301" spans="2:65" s="1" customFormat="1" ht="24.15" customHeight="1">
      <c r="B301" s="33"/>
      <c r="C301" s="137" t="s">
        <v>335</v>
      </c>
      <c r="D301" s="137" t="s">
        <v>173</v>
      </c>
      <c r="E301" s="138" t="s">
        <v>1263</v>
      </c>
      <c r="F301" s="139" t="s">
        <v>1264</v>
      </c>
      <c r="G301" s="140" t="s">
        <v>215</v>
      </c>
      <c r="H301" s="141">
        <v>55.755000000000003</v>
      </c>
      <c r="I301" s="142"/>
      <c r="J301" s="143">
        <f>ROUND(I301*H301,2)</f>
        <v>0</v>
      </c>
      <c r="K301" s="139" t="s">
        <v>177</v>
      </c>
      <c r="L301" s="33"/>
      <c r="M301" s="144" t="s">
        <v>1</v>
      </c>
      <c r="N301" s="145" t="s">
        <v>50</v>
      </c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AR301" s="148" t="s">
        <v>178</v>
      </c>
      <c r="AT301" s="148" t="s">
        <v>173</v>
      </c>
      <c r="AU301" s="148" t="s">
        <v>98</v>
      </c>
      <c r="AY301" s="17" t="s">
        <v>171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7" t="s">
        <v>92</v>
      </c>
      <c r="BK301" s="149">
        <f>ROUND(I301*H301,2)</f>
        <v>0</v>
      </c>
      <c r="BL301" s="17" t="s">
        <v>178</v>
      </c>
      <c r="BM301" s="148" t="s">
        <v>2724</v>
      </c>
    </row>
    <row r="302" spans="2:65" s="1" customFormat="1" ht="48">
      <c r="B302" s="33"/>
      <c r="D302" s="150" t="s">
        <v>180</v>
      </c>
      <c r="F302" s="151" t="s">
        <v>1266</v>
      </c>
      <c r="I302" s="152"/>
      <c r="L302" s="33"/>
      <c r="M302" s="153"/>
      <c r="T302" s="57"/>
      <c r="AT302" s="17" t="s">
        <v>180</v>
      </c>
      <c r="AU302" s="17" t="s">
        <v>98</v>
      </c>
    </row>
    <row r="303" spans="2:65" s="14" customFormat="1">
      <c r="B303" s="182"/>
      <c r="D303" s="150" t="s">
        <v>182</v>
      </c>
      <c r="E303" s="183" t="s">
        <v>1</v>
      </c>
      <c r="F303" s="184" t="s">
        <v>2343</v>
      </c>
      <c r="H303" s="183" t="s">
        <v>1</v>
      </c>
      <c r="I303" s="185"/>
      <c r="L303" s="182"/>
      <c r="M303" s="186"/>
      <c r="T303" s="187"/>
      <c r="AT303" s="183" t="s">
        <v>182</v>
      </c>
      <c r="AU303" s="183" t="s">
        <v>98</v>
      </c>
      <c r="AV303" s="14" t="s">
        <v>92</v>
      </c>
      <c r="AW303" s="14" t="s">
        <v>40</v>
      </c>
      <c r="AX303" s="14" t="s">
        <v>85</v>
      </c>
      <c r="AY303" s="183" t="s">
        <v>171</v>
      </c>
    </row>
    <row r="304" spans="2:65" s="12" customFormat="1">
      <c r="B304" s="154"/>
      <c r="D304" s="150" t="s">
        <v>182</v>
      </c>
      <c r="E304" s="155" t="s">
        <v>1</v>
      </c>
      <c r="F304" s="156" t="s">
        <v>2725</v>
      </c>
      <c r="H304" s="157">
        <v>55.755000000000003</v>
      </c>
      <c r="I304" s="158"/>
      <c r="L304" s="154"/>
      <c r="M304" s="159"/>
      <c r="T304" s="160"/>
      <c r="AT304" s="155" t="s">
        <v>182</v>
      </c>
      <c r="AU304" s="155" t="s">
        <v>98</v>
      </c>
      <c r="AV304" s="12" t="s">
        <v>98</v>
      </c>
      <c r="AW304" s="12" t="s">
        <v>40</v>
      </c>
      <c r="AX304" s="12" t="s">
        <v>85</v>
      </c>
      <c r="AY304" s="155" t="s">
        <v>171</v>
      </c>
    </row>
    <row r="305" spans="2:65" s="13" customFormat="1">
      <c r="B305" s="172"/>
      <c r="D305" s="150" t="s">
        <v>182</v>
      </c>
      <c r="E305" s="173" t="s">
        <v>1</v>
      </c>
      <c r="F305" s="174" t="s">
        <v>546</v>
      </c>
      <c r="H305" s="175">
        <v>55.755000000000003</v>
      </c>
      <c r="I305" s="176"/>
      <c r="L305" s="172"/>
      <c r="M305" s="177"/>
      <c r="T305" s="178"/>
      <c r="AT305" s="173" t="s">
        <v>182</v>
      </c>
      <c r="AU305" s="173" t="s">
        <v>98</v>
      </c>
      <c r="AV305" s="13" t="s">
        <v>178</v>
      </c>
      <c r="AW305" s="13" t="s">
        <v>40</v>
      </c>
      <c r="AX305" s="13" t="s">
        <v>92</v>
      </c>
      <c r="AY305" s="173" t="s">
        <v>171</v>
      </c>
    </row>
    <row r="306" spans="2:65" s="1" customFormat="1" ht="16.5" customHeight="1">
      <c r="B306" s="33"/>
      <c r="C306" s="162" t="s">
        <v>340</v>
      </c>
      <c r="D306" s="162" t="s">
        <v>250</v>
      </c>
      <c r="E306" s="163" t="s">
        <v>2141</v>
      </c>
      <c r="F306" s="164" t="s">
        <v>2142</v>
      </c>
      <c r="G306" s="165" t="s">
        <v>253</v>
      </c>
      <c r="H306" s="166">
        <v>109.949</v>
      </c>
      <c r="I306" s="167"/>
      <c r="J306" s="168">
        <f>ROUND(I306*H306,2)</f>
        <v>0</v>
      </c>
      <c r="K306" s="164" t="s">
        <v>177</v>
      </c>
      <c r="L306" s="169"/>
      <c r="M306" s="170" t="s">
        <v>1</v>
      </c>
      <c r="N306" s="171" t="s">
        <v>50</v>
      </c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AR306" s="148" t="s">
        <v>219</v>
      </c>
      <c r="AT306" s="148" t="s">
        <v>250</v>
      </c>
      <c r="AU306" s="148" t="s">
        <v>98</v>
      </c>
      <c r="AY306" s="17" t="s">
        <v>171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92</v>
      </c>
      <c r="BK306" s="149">
        <f>ROUND(I306*H306,2)</f>
        <v>0</v>
      </c>
      <c r="BL306" s="17" t="s">
        <v>178</v>
      </c>
      <c r="BM306" s="148" t="s">
        <v>2726</v>
      </c>
    </row>
    <row r="307" spans="2:65" s="1" customFormat="1">
      <c r="B307" s="33"/>
      <c r="D307" s="150" t="s">
        <v>180</v>
      </c>
      <c r="F307" s="151" t="s">
        <v>2144</v>
      </c>
      <c r="I307" s="152"/>
      <c r="L307" s="33"/>
      <c r="M307" s="153"/>
      <c r="T307" s="57"/>
      <c r="AT307" s="17" t="s">
        <v>180</v>
      </c>
      <c r="AU307" s="17" t="s">
        <v>98</v>
      </c>
    </row>
    <row r="308" spans="2:65" s="12" customFormat="1">
      <c r="B308" s="154"/>
      <c r="D308" s="150" t="s">
        <v>182</v>
      </c>
      <c r="E308" s="155" t="s">
        <v>1</v>
      </c>
      <c r="F308" s="156" t="s">
        <v>2727</v>
      </c>
      <c r="H308" s="157">
        <v>109.949</v>
      </c>
      <c r="I308" s="158"/>
      <c r="L308" s="154"/>
      <c r="M308" s="159"/>
      <c r="T308" s="160"/>
      <c r="AT308" s="155" t="s">
        <v>182</v>
      </c>
      <c r="AU308" s="155" t="s">
        <v>98</v>
      </c>
      <c r="AV308" s="12" t="s">
        <v>98</v>
      </c>
      <c r="AW308" s="12" t="s">
        <v>40</v>
      </c>
      <c r="AX308" s="12" t="s">
        <v>85</v>
      </c>
      <c r="AY308" s="155" t="s">
        <v>171</v>
      </c>
    </row>
    <row r="309" spans="2:65" s="13" customFormat="1">
      <c r="B309" s="172"/>
      <c r="D309" s="150" t="s">
        <v>182</v>
      </c>
      <c r="E309" s="173" t="s">
        <v>1</v>
      </c>
      <c r="F309" s="174" t="s">
        <v>546</v>
      </c>
      <c r="H309" s="175">
        <v>109.949</v>
      </c>
      <c r="I309" s="176"/>
      <c r="L309" s="172"/>
      <c r="M309" s="177"/>
      <c r="T309" s="178"/>
      <c r="AT309" s="173" t="s">
        <v>182</v>
      </c>
      <c r="AU309" s="173" t="s">
        <v>98</v>
      </c>
      <c r="AV309" s="13" t="s">
        <v>178</v>
      </c>
      <c r="AW309" s="13" t="s">
        <v>40</v>
      </c>
      <c r="AX309" s="13" t="s">
        <v>92</v>
      </c>
      <c r="AY309" s="173" t="s">
        <v>171</v>
      </c>
    </row>
    <row r="310" spans="2:65" s="1" customFormat="1" ht="24.15" customHeight="1">
      <c r="B310" s="33"/>
      <c r="C310" s="137" t="s">
        <v>345</v>
      </c>
      <c r="D310" s="137" t="s">
        <v>173</v>
      </c>
      <c r="E310" s="138" t="s">
        <v>1290</v>
      </c>
      <c r="F310" s="139" t="s">
        <v>1291</v>
      </c>
      <c r="G310" s="140" t="s">
        <v>176</v>
      </c>
      <c r="H310" s="141">
        <v>82.82</v>
      </c>
      <c r="I310" s="142"/>
      <c r="J310" s="143">
        <f>ROUND(I310*H310,2)</f>
        <v>0</v>
      </c>
      <c r="K310" s="139" t="s">
        <v>177</v>
      </c>
      <c r="L310" s="33"/>
      <c r="M310" s="144" t="s">
        <v>1</v>
      </c>
      <c r="N310" s="145" t="s">
        <v>50</v>
      </c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AR310" s="148" t="s">
        <v>178</v>
      </c>
      <c r="AT310" s="148" t="s">
        <v>173</v>
      </c>
      <c r="AU310" s="148" t="s">
        <v>98</v>
      </c>
      <c r="AY310" s="17" t="s">
        <v>171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7" t="s">
        <v>92</v>
      </c>
      <c r="BK310" s="149">
        <f>ROUND(I310*H310,2)</f>
        <v>0</v>
      </c>
      <c r="BL310" s="17" t="s">
        <v>178</v>
      </c>
      <c r="BM310" s="148" t="s">
        <v>2728</v>
      </c>
    </row>
    <row r="311" spans="2:65" s="1" customFormat="1" ht="19.2">
      <c r="B311" s="33"/>
      <c r="D311" s="150" t="s">
        <v>180</v>
      </c>
      <c r="F311" s="151" t="s">
        <v>1293</v>
      </c>
      <c r="I311" s="152"/>
      <c r="L311" s="33"/>
      <c r="M311" s="153"/>
      <c r="T311" s="57"/>
      <c r="AT311" s="17" t="s">
        <v>180</v>
      </c>
      <c r="AU311" s="17" t="s">
        <v>98</v>
      </c>
    </row>
    <row r="312" spans="2:65" s="14" customFormat="1">
      <c r="B312" s="182"/>
      <c r="D312" s="150" t="s">
        <v>182</v>
      </c>
      <c r="E312" s="183" t="s">
        <v>1</v>
      </c>
      <c r="F312" s="184" t="s">
        <v>2343</v>
      </c>
      <c r="H312" s="183" t="s">
        <v>1</v>
      </c>
      <c r="I312" s="185"/>
      <c r="L312" s="182"/>
      <c r="M312" s="186"/>
      <c r="T312" s="187"/>
      <c r="AT312" s="183" t="s">
        <v>182</v>
      </c>
      <c r="AU312" s="183" t="s">
        <v>98</v>
      </c>
      <c r="AV312" s="14" t="s">
        <v>92</v>
      </c>
      <c r="AW312" s="14" t="s">
        <v>40</v>
      </c>
      <c r="AX312" s="14" t="s">
        <v>85</v>
      </c>
      <c r="AY312" s="183" t="s">
        <v>171</v>
      </c>
    </row>
    <row r="313" spans="2:65" s="12" customFormat="1">
      <c r="B313" s="154"/>
      <c r="D313" s="150" t="s">
        <v>182</v>
      </c>
      <c r="E313" s="155" t="s">
        <v>1</v>
      </c>
      <c r="F313" s="156" t="s">
        <v>2729</v>
      </c>
      <c r="H313" s="157">
        <v>82.82</v>
      </c>
      <c r="I313" s="158"/>
      <c r="L313" s="154"/>
      <c r="M313" s="159"/>
      <c r="T313" s="160"/>
      <c r="AT313" s="155" t="s">
        <v>182</v>
      </c>
      <c r="AU313" s="155" t="s">
        <v>98</v>
      </c>
      <c r="AV313" s="12" t="s">
        <v>98</v>
      </c>
      <c r="AW313" s="12" t="s">
        <v>40</v>
      </c>
      <c r="AX313" s="12" t="s">
        <v>85</v>
      </c>
      <c r="AY313" s="155" t="s">
        <v>171</v>
      </c>
    </row>
    <row r="314" spans="2:65" s="13" customFormat="1">
      <c r="B314" s="172"/>
      <c r="D314" s="150" t="s">
        <v>182</v>
      </c>
      <c r="E314" s="173" t="s">
        <v>1</v>
      </c>
      <c r="F314" s="174" t="s">
        <v>546</v>
      </c>
      <c r="H314" s="175">
        <v>82.82</v>
      </c>
      <c r="I314" s="176"/>
      <c r="L314" s="172"/>
      <c r="M314" s="177"/>
      <c r="T314" s="178"/>
      <c r="AT314" s="173" t="s">
        <v>182</v>
      </c>
      <c r="AU314" s="173" t="s">
        <v>98</v>
      </c>
      <c r="AV314" s="13" t="s">
        <v>178</v>
      </c>
      <c r="AW314" s="13" t="s">
        <v>40</v>
      </c>
      <c r="AX314" s="13" t="s">
        <v>92</v>
      </c>
      <c r="AY314" s="173" t="s">
        <v>171</v>
      </c>
    </row>
    <row r="315" spans="2:65" s="1" customFormat="1" ht="24.15" customHeight="1">
      <c r="B315" s="33"/>
      <c r="C315" s="137" t="s">
        <v>350</v>
      </c>
      <c r="D315" s="137" t="s">
        <v>173</v>
      </c>
      <c r="E315" s="138" t="s">
        <v>1298</v>
      </c>
      <c r="F315" s="139" t="s">
        <v>1299</v>
      </c>
      <c r="G315" s="140" t="s">
        <v>176</v>
      </c>
      <c r="H315" s="141">
        <v>82.82</v>
      </c>
      <c r="I315" s="142"/>
      <c r="J315" s="143">
        <f>ROUND(I315*H315,2)</f>
        <v>0</v>
      </c>
      <c r="K315" s="139" t="s">
        <v>177</v>
      </c>
      <c r="L315" s="33"/>
      <c r="M315" s="144" t="s">
        <v>1</v>
      </c>
      <c r="N315" s="145" t="s">
        <v>50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178</v>
      </c>
      <c r="AT315" s="148" t="s">
        <v>173</v>
      </c>
      <c r="AU315" s="148" t="s">
        <v>98</v>
      </c>
      <c r="AY315" s="17" t="s">
        <v>171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7" t="s">
        <v>92</v>
      </c>
      <c r="BK315" s="149">
        <f>ROUND(I315*H315,2)</f>
        <v>0</v>
      </c>
      <c r="BL315" s="17" t="s">
        <v>178</v>
      </c>
      <c r="BM315" s="148" t="s">
        <v>2730</v>
      </c>
    </row>
    <row r="316" spans="2:65" s="1" customFormat="1" ht="19.2">
      <c r="B316" s="33"/>
      <c r="D316" s="150" t="s">
        <v>180</v>
      </c>
      <c r="F316" s="151" t="s">
        <v>1301</v>
      </c>
      <c r="I316" s="152"/>
      <c r="L316" s="33"/>
      <c r="M316" s="153"/>
      <c r="T316" s="57"/>
      <c r="AT316" s="17" t="s">
        <v>180</v>
      </c>
      <c r="AU316" s="17" t="s">
        <v>98</v>
      </c>
    </row>
    <row r="317" spans="2:65" s="14" customFormat="1">
      <c r="B317" s="182"/>
      <c r="D317" s="150" t="s">
        <v>182</v>
      </c>
      <c r="E317" s="183" t="s">
        <v>1</v>
      </c>
      <c r="F317" s="184" t="s">
        <v>2343</v>
      </c>
      <c r="H317" s="183" t="s">
        <v>1</v>
      </c>
      <c r="I317" s="185"/>
      <c r="L317" s="182"/>
      <c r="M317" s="186"/>
      <c r="T317" s="187"/>
      <c r="AT317" s="183" t="s">
        <v>182</v>
      </c>
      <c r="AU317" s="183" t="s">
        <v>98</v>
      </c>
      <c r="AV317" s="14" t="s">
        <v>92</v>
      </c>
      <c r="AW317" s="14" t="s">
        <v>40</v>
      </c>
      <c r="AX317" s="14" t="s">
        <v>85</v>
      </c>
      <c r="AY317" s="183" t="s">
        <v>171</v>
      </c>
    </row>
    <row r="318" spans="2:65" s="12" customFormat="1">
      <c r="B318" s="154"/>
      <c r="D318" s="150" t="s">
        <v>182</v>
      </c>
      <c r="E318" s="155" t="s">
        <v>1</v>
      </c>
      <c r="F318" s="156" t="s">
        <v>2729</v>
      </c>
      <c r="H318" s="157">
        <v>82.82</v>
      </c>
      <c r="I318" s="158"/>
      <c r="L318" s="154"/>
      <c r="M318" s="159"/>
      <c r="T318" s="160"/>
      <c r="AT318" s="155" t="s">
        <v>182</v>
      </c>
      <c r="AU318" s="155" t="s">
        <v>98</v>
      </c>
      <c r="AV318" s="12" t="s">
        <v>98</v>
      </c>
      <c r="AW318" s="12" t="s">
        <v>40</v>
      </c>
      <c r="AX318" s="12" t="s">
        <v>85</v>
      </c>
      <c r="AY318" s="155" t="s">
        <v>171</v>
      </c>
    </row>
    <row r="319" spans="2:65" s="13" customFormat="1">
      <c r="B319" s="172"/>
      <c r="D319" s="150" t="s">
        <v>182</v>
      </c>
      <c r="E319" s="173" t="s">
        <v>1</v>
      </c>
      <c r="F319" s="174" t="s">
        <v>546</v>
      </c>
      <c r="H319" s="175">
        <v>82.82</v>
      </c>
      <c r="I319" s="176"/>
      <c r="L319" s="172"/>
      <c r="M319" s="177"/>
      <c r="T319" s="178"/>
      <c r="AT319" s="173" t="s">
        <v>182</v>
      </c>
      <c r="AU319" s="173" t="s">
        <v>98</v>
      </c>
      <c r="AV319" s="13" t="s">
        <v>178</v>
      </c>
      <c r="AW319" s="13" t="s">
        <v>40</v>
      </c>
      <c r="AX319" s="13" t="s">
        <v>92</v>
      </c>
      <c r="AY319" s="173" t="s">
        <v>171</v>
      </c>
    </row>
    <row r="320" spans="2:65" s="11" customFormat="1" ht="22.8" customHeight="1">
      <c r="B320" s="125"/>
      <c r="D320" s="126" t="s">
        <v>84</v>
      </c>
      <c r="E320" s="135" t="s">
        <v>178</v>
      </c>
      <c r="F320" s="135" t="s">
        <v>1308</v>
      </c>
      <c r="I320" s="128"/>
      <c r="J320" s="136">
        <f>BK320</f>
        <v>0</v>
      </c>
      <c r="L320" s="125"/>
      <c r="M320" s="130"/>
      <c r="P320" s="131">
        <f>SUM(P321:P335)</f>
        <v>0</v>
      </c>
      <c r="R320" s="131">
        <f>SUM(R321:R335)</f>
        <v>1.917E-2</v>
      </c>
      <c r="T320" s="132">
        <f>SUM(T321:T335)</f>
        <v>0</v>
      </c>
      <c r="AR320" s="126" t="s">
        <v>92</v>
      </c>
      <c r="AT320" s="133" t="s">
        <v>84</v>
      </c>
      <c r="AU320" s="133" t="s">
        <v>92</v>
      </c>
      <c r="AY320" s="126" t="s">
        <v>171</v>
      </c>
      <c r="BK320" s="134">
        <f>SUM(BK321:BK335)</f>
        <v>0</v>
      </c>
    </row>
    <row r="321" spans="2:65" s="1" customFormat="1" ht="16.5" customHeight="1">
      <c r="B321" s="33"/>
      <c r="C321" s="137" t="s">
        <v>356</v>
      </c>
      <c r="D321" s="137" t="s">
        <v>173</v>
      </c>
      <c r="E321" s="138" t="s">
        <v>1309</v>
      </c>
      <c r="F321" s="139" t="s">
        <v>1310</v>
      </c>
      <c r="G321" s="140" t="s">
        <v>215</v>
      </c>
      <c r="H321" s="141">
        <v>16.564</v>
      </c>
      <c r="I321" s="142"/>
      <c r="J321" s="143">
        <f>ROUND(I321*H321,2)</f>
        <v>0</v>
      </c>
      <c r="K321" s="139" t="s">
        <v>177</v>
      </c>
      <c r="L321" s="33"/>
      <c r="M321" s="144" t="s">
        <v>1</v>
      </c>
      <c r="N321" s="145" t="s">
        <v>50</v>
      </c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AR321" s="148" t="s">
        <v>178</v>
      </c>
      <c r="AT321" s="148" t="s">
        <v>173</v>
      </c>
      <c r="AU321" s="148" t="s">
        <v>98</v>
      </c>
      <c r="AY321" s="17" t="s">
        <v>171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7" t="s">
        <v>92</v>
      </c>
      <c r="BK321" s="149">
        <f>ROUND(I321*H321,2)</f>
        <v>0</v>
      </c>
      <c r="BL321" s="17" t="s">
        <v>178</v>
      </c>
      <c r="BM321" s="148" t="s">
        <v>2731</v>
      </c>
    </row>
    <row r="322" spans="2:65" s="1" customFormat="1" ht="19.2">
      <c r="B322" s="33"/>
      <c r="D322" s="150" t="s">
        <v>180</v>
      </c>
      <c r="F322" s="151" t="s">
        <v>1312</v>
      </c>
      <c r="I322" s="152"/>
      <c r="L322" s="33"/>
      <c r="M322" s="153"/>
      <c r="T322" s="57"/>
      <c r="AT322" s="17" t="s">
        <v>180</v>
      </c>
      <c r="AU322" s="17" t="s">
        <v>98</v>
      </c>
    </row>
    <row r="323" spans="2:65" s="14" customFormat="1">
      <c r="B323" s="182"/>
      <c r="D323" s="150" t="s">
        <v>182</v>
      </c>
      <c r="E323" s="183" t="s">
        <v>1</v>
      </c>
      <c r="F323" s="184" t="s">
        <v>2732</v>
      </c>
      <c r="H323" s="183" t="s">
        <v>1</v>
      </c>
      <c r="I323" s="185"/>
      <c r="L323" s="182"/>
      <c r="M323" s="186"/>
      <c r="T323" s="187"/>
      <c r="AT323" s="183" t="s">
        <v>182</v>
      </c>
      <c r="AU323" s="183" t="s">
        <v>98</v>
      </c>
      <c r="AV323" s="14" t="s">
        <v>92</v>
      </c>
      <c r="AW323" s="14" t="s">
        <v>40</v>
      </c>
      <c r="AX323" s="14" t="s">
        <v>85</v>
      </c>
      <c r="AY323" s="183" t="s">
        <v>171</v>
      </c>
    </row>
    <row r="324" spans="2:65" s="12" customFormat="1">
      <c r="B324" s="154"/>
      <c r="D324" s="150" t="s">
        <v>182</v>
      </c>
      <c r="E324" s="155" t="s">
        <v>1</v>
      </c>
      <c r="F324" s="156" t="s">
        <v>2733</v>
      </c>
      <c r="H324" s="157">
        <v>16.564</v>
      </c>
      <c r="I324" s="158"/>
      <c r="L324" s="154"/>
      <c r="M324" s="159"/>
      <c r="T324" s="160"/>
      <c r="AT324" s="155" t="s">
        <v>182</v>
      </c>
      <c r="AU324" s="155" t="s">
        <v>98</v>
      </c>
      <c r="AV324" s="12" t="s">
        <v>98</v>
      </c>
      <c r="AW324" s="12" t="s">
        <v>40</v>
      </c>
      <c r="AX324" s="12" t="s">
        <v>85</v>
      </c>
      <c r="AY324" s="155" t="s">
        <v>171</v>
      </c>
    </row>
    <row r="325" spans="2:65" s="13" customFormat="1">
      <c r="B325" s="172"/>
      <c r="D325" s="150" t="s">
        <v>182</v>
      </c>
      <c r="E325" s="173" t="s">
        <v>1</v>
      </c>
      <c r="F325" s="174" t="s">
        <v>546</v>
      </c>
      <c r="H325" s="175">
        <v>16.564</v>
      </c>
      <c r="I325" s="176"/>
      <c r="L325" s="172"/>
      <c r="M325" s="177"/>
      <c r="T325" s="178"/>
      <c r="AT325" s="173" t="s">
        <v>182</v>
      </c>
      <c r="AU325" s="173" t="s">
        <v>98</v>
      </c>
      <c r="AV325" s="13" t="s">
        <v>178</v>
      </c>
      <c r="AW325" s="13" t="s">
        <v>40</v>
      </c>
      <c r="AX325" s="13" t="s">
        <v>92</v>
      </c>
      <c r="AY325" s="173" t="s">
        <v>171</v>
      </c>
    </row>
    <row r="326" spans="2:65" s="1" customFormat="1" ht="33" customHeight="1">
      <c r="B326" s="33"/>
      <c r="C326" s="137" t="s">
        <v>361</v>
      </c>
      <c r="D326" s="137" t="s">
        <v>173</v>
      </c>
      <c r="E326" s="138" t="s">
        <v>2152</v>
      </c>
      <c r="F326" s="139" t="s">
        <v>2153</v>
      </c>
      <c r="G326" s="140" t="s">
        <v>215</v>
      </c>
      <c r="H326" s="141">
        <v>0.375</v>
      </c>
      <c r="I326" s="142"/>
      <c r="J326" s="143">
        <f>ROUND(I326*H326,2)</f>
        <v>0</v>
      </c>
      <c r="K326" s="139" t="s">
        <v>177</v>
      </c>
      <c r="L326" s="33"/>
      <c r="M326" s="144" t="s">
        <v>1</v>
      </c>
      <c r="N326" s="145" t="s">
        <v>50</v>
      </c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AR326" s="148" t="s">
        <v>178</v>
      </c>
      <c r="AT326" s="148" t="s">
        <v>173</v>
      </c>
      <c r="AU326" s="148" t="s">
        <v>98</v>
      </c>
      <c r="AY326" s="17" t="s">
        <v>171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92</v>
      </c>
      <c r="BK326" s="149">
        <f>ROUND(I326*H326,2)</f>
        <v>0</v>
      </c>
      <c r="BL326" s="17" t="s">
        <v>178</v>
      </c>
      <c r="BM326" s="148" t="s">
        <v>2734</v>
      </c>
    </row>
    <row r="327" spans="2:65" s="1" customFormat="1" ht="28.8">
      <c r="B327" s="33"/>
      <c r="D327" s="150" t="s">
        <v>180</v>
      </c>
      <c r="F327" s="151" t="s">
        <v>2155</v>
      </c>
      <c r="I327" s="152"/>
      <c r="L327" s="33"/>
      <c r="M327" s="153"/>
      <c r="T327" s="57"/>
      <c r="AT327" s="17" t="s">
        <v>180</v>
      </c>
      <c r="AU327" s="17" t="s">
        <v>98</v>
      </c>
    </row>
    <row r="328" spans="2:65" s="14" customFormat="1">
      <c r="B328" s="182"/>
      <c r="D328" s="150" t="s">
        <v>182</v>
      </c>
      <c r="E328" s="183" t="s">
        <v>1</v>
      </c>
      <c r="F328" s="184" t="s">
        <v>2735</v>
      </c>
      <c r="H328" s="183" t="s">
        <v>1</v>
      </c>
      <c r="I328" s="185"/>
      <c r="L328" s="182"/>
      <c r="M328" s="186"/>
      <c r="T328" s="187"/>
      <c r="AT328" s="183" t="s">
        <v>182</v>
      </c>
      <c r="AU328" s="183" t="s">
        <v>98</v>
      </c>
      <c r="AV328" s="14" t="s">
        <v>92</v>
      </c>
      <c r="AW328" s="14" t="s">
        <v>40</v>
      </c>
      <c r="AX328" s="14" t="s">
        <v>85</v>
      </c>
      <c r="AY328" s="183" t="s">
        <v>171</v>
      </c>
    </row>
    <row r="329" spans="2:65" s="12" customFormat="1">
      <c r="B329" s="154"/>
      <c r="D329" s="150" t="s">
        <v>182</v>
      </c>
      <c r="E329" s="155" t="s">
        <v>1</v>
      </c>
      <c r="F329" s="156" t="s">
        <v>2736</v>
      </c>
      <c r="H329" s="157">
        <v>0.375</v>
      </c>
      <c r="I329" s="158"/>
      <c r="L329" s="154"/>
      <c r="M329" s="159"/>
      <c r="T329" s="160"/>
      <c r="AT329" s="155" t="s">
        <v>182</v>
      </c>
      <c r="AU329" s="155" t="s">
        <v>98</v>
      </c>
      <c r="AV329" s="12" t="s">
        <v>98</v>
      </c>
      <c r="AW329" s="12" t="s">
        <v>40</v>
      </c>
      <c r="AX329" s="12" t="s">
        <v>85</v>
      </c>
      <c r="AY329" s="155" t="s">
        <v>171</v>
      </c>
    </row>
    <row r="330" spans="2:65" s="13" customFormat="1">
      <c r="B330" s="172"/>
      <c r="D330" s="150" t="s">
        <v>182</v>
      </c>
      <c r="E330" s="173" t="s">
        <v>1</v>
      </c>
      <c r="F330" s="174" t="s">
        <v>546</v>
      </c>
      <c r="H330" s="175">
        <v>0.375</v>
      </c>
      <c r="I330" s="176"/>
      <c r="L330" s="172"/>
      <c r="M330" s="177"/>
      <c r="T330" s="178"/>
      <c r="AT330" s="173" t="s">
        <v>182</v>
      </c>
      <c r="AU330" s="173" t="s">
        <v>98</v>
      </c>
      <c r="AV330" s="13" t="s">
        <v>178</v>
      </c>
      <c r="AW330" s="13" t="s">
        <v>40</v>
      </c>
      <c r="AX330" s="13" t="s">
        <v>92</v>
      </c>
      <c r="AY330" s="173" t="s">
        <v>171</v>
      </c>
    </row>
    <row r="331" spans="2:65" s="1" customFormat="1" ht="16.5" customHeight="1">
      <c r="B331" s="33"/>
      <c r="C331" s="137" t="s">
        <v>366</v>
      </c>
      <c r="D331" s="137" t="s">
        <v>173</v>
      </c>
      <c r="E331" s="138" t="s">
        <v>2158</v>
      </c>
      <c r="F331" s="139" t="s">
        <v>2159</v>
      </c>
      <c r="G331" s="140" t="s">
        <v>176</v>
      </c>
      <c r="H331" s="141">
        <v>3</v>
      </c>
      <c r="I331" s="142"/>
      <c r="J331" s="143">
        <f>ROUND(I331*H331,2)</f>
        <v>0</v>
      </c>
      <c r="K331" s="139" t="s">
        <v>177</v>
      </c>
      <c r="L331" s="33"/>
      <c r="M331" s="144" t="s">
        <v>1</v>
      </c>
      <c r="N331" s="145" t="s">
        <v>50</v>
      </c>
      <c r="P331" s="146">
        <f>O331*H331</f>
        <v>0</v>
      </c>
      <c r="Q331" s="146">
        <v>6.3899999999999998E-3</v>
      </c>
      <c r="R331" s="146">
        <f>Q331*H331</f>
        <v>1.917E-2</v>
      </c>
      <c r="S331" s="146">
        <v>0</v>
      </c>
      <c r="T331" s="147">
        <f>S331*H331</f>
        <v>0</v>
      </c>
      <c r="AR331" s="148" t="s">
        <v>178</v>
      </c>
      <c r="AT331" s="148" t="s">
        <v>173</v>
      </c>
      <c r="AU331" s="148" t="s">
        <v>98</v>
      </c>
      <c r="AY331" s="17" t="s">
        <v>171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92</v>
      </c>
      <c r="BK331" s="149">
        <f>ROUND(I331*H331,2)</f>
        <v>0</v>
      </c>
      <c r="BL331" s="17" t="s">
        <v>178</v>
      </c>
      <c r="BM331" s="148" t="s">
        <v>2737</v>
      </c>
    </row>
    <row r="332" spans="2:65" s="1" customFormat="1" ht="19.2">
      <c r="B332" s="33"/>
      <c r="D332" s="150" t="s">
        <v>180</v>
      </c>
      <c r="F332" s="151" t="s">
        <v>2161</v>
      </c>
      <c r="I332" s="152"/>
      <c r="L332" s="33"/>
      <c r="M332" s="153"/>
      <c r="T332" s="57"/>
      <c r="AT332" s="17" t="s">
        <v>180</v>
      </c>
      <c r="AU332" s="17" t="s">
        <v>98</v>
      </c>
    </row>
    <row r="333" spans="2:65" s="14" customFormat="1">
      <c r="B333" s="182"/>
      <c r="D333" s="150" t="s">
        <v>182</v>
      </c>
      <c r="E333" s="183" t="s">
        <v>1</v>
      </c>
      <c r="F333" s="184" t="s">
        <v>2735</v>
      </c>
      <c r="H333" s="183" t="s">
        <v>1</v>
      </c>
      <c r="I333" s="185"/>
      <c r="L333" s="182"/>
      <c r="M333" s="186"/>
      <c r="T333" s="187"/>
      <c r="AT333" s="183" t="s">
        <v>182</v>
      </c>
      <c r="AU333" s="183" t="s">
        <v>98</v>
      </c>
      <c r="AV333" s="14" t="s">
        <v>92</v>
      </c>
      <c r="AW333" s="14" t="s">
        <v>40</v>
      </c>
      <c r="AX333" s="14" t="s">
        <v>85</v>
      </c>
      <c r="AY333" s="183" t="s">
        <v>171</v>
      </c>
    </row>
    <row r="334" spans="2:65" s="12" customFormat="1">
      <c r="B334" s="154"/>
      <c r="D334" s="150" t="s">
        <v>182</v>
      </c>
      <c r="E334" s="155" t="s">
        <v>1</v>
      </c>
      <c r="F334" s="156" t="s">
        <v>2738</v>
      </c>
      <c r="H334" s="157">
        <v>3</v>
      </c>
      <c r="I334" s="158"/>
      <c r="L334" s="154"/>
      <c r="M334" s="159"/>
      <c r="T334" s="160"/>
      <c r="AT334" s="155" t="s">
        <v>182</v>
      </c>
      <c r="AU334" s="155" t="s">
        <v>98</v>
      </c>
      <c r="AV334" s="12" t="s">
        <v>98</v>
      </c>
      <c r="AW334" s="12" t="s">
        <v>40</v>
      </c>
      <c r="AX334" s="12" t="s">
        <v>85</v>
      </c>
      <c r="AY334" s="155" t="s">
        <v>171</v>
      </c>
    </row>
    <row r="335" spans="2:65" s="13" customFormat="1">
      <c r="B335" s="172"/>
      <c r="D335" s="150" t="s">
        <v>182</v>
      </c>
      <c r="E335" s="173" t="s">
        <v>1</v>
      </c>
      <c r="F335" s="174" t="s">
        <v>546</v>
      </c>
      <c r="H335" s="175">
        <v>3</v>
      </c>
      <c r="I335" s="176"/>
      <c r="L335" s="172"/>
      <c r="M335" s="177"/>
      <c r="T335" s="178"/>
      <c r="AT335" s="173" t="s">
        <v>182</v>
      </c>
      <c r="AU335" s="173" t="s">
        <v>98</v>
      </c>
      <c r="AV335" s="13" t="s">
        <v>178</v>
      </c>
      <c r="AW335" s="13" t="s">
        <v>40</v>
      </c>
      <c r="AX335" s="13" t="s">
        <v>92</v>
      </c>
      <c r="AY335" s="173" t="s">
        <v>171</v>
      </c>
    </row>
    <row r="336" spans="2:65" s="11" customFormat="1" ht="22.8" customHeight="1">
      <c r="B336" s="125"/>
      <c r="D336" s="126" t="s">
        <v>84</v>
      </c>
      <c r="E336" s="135" t="s">
        <v>219</v>
      </c>
      <c r="F336" s="135" t="s">
        <v>371</v>
      </c>
      <c r="I336" s="128"/>
      <c r="J336" s="136">
        <f>BK336</f>
        <v>0</v>
      </c>
      <c r="L336" s="125"/>
      <c r="M336" s="130"/>
      <c r="P336" s="131">
        <f>SUM(P337:P579)</f>
        <v>0</v>
      </c>
      <c r="R336" s="131">
        <f>SUM(R337:R579)</f>
        <v>3.1796763700000001</v>
      </c>
      <c r="T336" s="132">
        <f>SUM(T337:T579)</f>
        <v>0</v>
      </c>
      <c r="AR336" s="126" t="s">
        <v>92</v>
      </c>
      <c r="AT336" s="133" t="s">
        <v>84</v>
      </c>
      <c r="AU336" s="133" t="s">
        <v>92</v>
      </c>
      <c r="AY336" s="126" t="s">
        <v>171</v>
      </c>
      <c r="BK336" s="134">
        <f>SUM(BK337:BK579)</f>
        <v>0</v>
      </c>
    </row>
    <row r="337" spans="2:65" s="1" customFormat="1" ht="24.15" customHeight="1">
      <c r="B337" s="33"/>
      <c r="C337" s="137" t="s">
        <v>372</v>
      </c>
      <c r="D337" s="137" t="s">
        <v>173</v>
      </c>
      <c r="E337" s="138" t="s">
        <v>2163</v>
      </c>
      <c r="F337" s="139" t="s">
        <v>2164</v>
      </c>
      <c r="G337" s="140" t="s">
        <v>382</v>
      </c>
      <c r="H337" s="141">
        <v>1</v>
      </c>
      <c r="I337" s="142"/>
      <c r="J337" s="143">
        <f>ROUND(I337*H337,2)</f>
        <v>0</v>
      </c>
      <c r="K337" s="139" t="s">
        <v>177</v>
      </c>
      <c r="L337" s="33"/>
      <c r="M337" s="144" t="s">
        <v>1</v>
      </c>
      <c r="N337" s="145" t="s">
        <v>50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178</v>
      </c>
      <c r="AT337" s="148" t="s">
        <v>173</v>
      </c>
      <c r="AU337" s="148" t="s">
        <v>98</v>
      </c>
      <c r="AY337" s="17" t="s">
        <v>171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92</v>
      </c>
      <c r="BK337" s="149">
        <f>ROUND(I337*H337,2)</f>
        <v>0</v>
      </c>
      <c r="BL337" s="17" t="s">
        <v>178</v>
      </c>
      <c r="BM337" s="148" t="s">
        <v>2739</v>
      </c>
    </row>
    <row r="338" spans="2:65" s="1" customFormat="1" ht="28.8">
      <c r="B338" s="33"/>
      <c r="D338" s="150" t="s">
        <v>180</v>
      </c>
      <c r="F338" s="151" t="s">
        <v>2166</v>
      </c>
      <c r="I338" s="152"/>
      <c r="L338" s="33"/>
      <c r="M338" s="153"/>
      <c r="T338" s="57"/>
      <c r="AT338" s="17" t="s">
        <v>180</v>
      </c>
      <c r="AU338" s="17" t="s">
        <v>98</v>
      </c>
    </row>
    <row r="339" spans="2:65" s="14" customFormat="1">
      <c r="B339" s="182"/>
      <c r="D339" s="150" t="s">
        <v>182</v>
      </c>
      <c r="E339" s="183" t="s">
        <v>1</v>
      </c>
      <c r="F339" s="184" t="s">
        <v>2175</v>
      </c>
      <c r="H339" s="183" t="s">
        <v>1</v>
      </c>
      <c r="I339" s="185"/>
      <c r="L339" s="182"/>
      <c r="M339" s="186"/>
      <c r="T339" s="187"/>
      <c r="AT339" s="183" t="s">
        <v>182</v>
      </c>
      <c r="AU339" s="183" t="s">
        <v>98</v>
      </c>
      <c r="AV339" s="14" t="s">
        <v>92</v>
      </c>
      <c r="AW339" s="14" t="s">
        <v>40</v>
      </c>
      <c r="AX339" s="14" t="s">
        <v>85</v>
      </c>
      <c r="AY339" s="183" t="s">
        <v>171</v>
      </c>
    </row>
    <row r="340" spans="2:65" s="12" customFormat="1">
      <c r="B340" s="154"/>
      <c r="D340" s="150" t="s">
        <v>182</v>
      </c>
      <c r="E340" s="155" t="s">
        <v>1</v>
      </c>
      <c r="F340" s="156" t="s">
        <v>785</v>
      </c>
      <c r="H340" s="157">
        <v>1</v>
      </c>
      <c r="I340" s="158"/>
      <c r="L340" s="154"/>
      <c r="M340" s="159"/>
      <c r="T340" s="160"/>
      <c r="AT340" s="155" t="s">
        <v>182</v>
      </c>
      <c r="AU340" s="155" t="s">
        <v>98</v>
      </c>
      <c r="AV340" s="12" t="s">
        <v>98</v>
      </c>
      <c r="AW340" s="12" t="s">
        <v>40</v>
      </c>
      <c r="AX340" s="12" t="s">
        <v>85</v>
      </c>
      <c r="AY340" s="155" t="s">
        <v>171</v>
      </c>
    </row>
    <row r="341" spans="2:65" s="13" customFormat="1">
      <c r="B341" s="172"/>
      <c r="D341" s="150" t="s">
        <v>182</v>
      </c>
      <c r="E341" s="173" t="s">
        <v>1</v>
      </c>
      <c r="F341" s="174" t="s">
        <v>546</v>
      </c>
      <c r="H341" s="175">
        <v>1</v>
      </c>
      <c r="I341" s="176"/>
      <c r="L341" s="172"/>
      <c r="M341" s="177"/>
      <c r="T341" s="178"/>
      <c r="AT341" s="173" t="s">
        <v>182</v>
      </c>
      <c r="AU341" s="173" t="s">
        <v>98</v>
      </c>
      <c r="AV341" s="13" t="s">
        <v>178</v>
      </c>
      <c r="AW341" s="13" t="s">
        <v>40</v>
      </c>
      <c r="AX341" s="13" t="s">
        <v>92</v>
      </c>
      <c r="AY341" s="173" t="s">
        <v>171</v>
      </c>
    </row>
    <row r="342" spans="2:65" s="1" customFormat="1" ht="16.5" customHeight="1">
      <c r="B342" s="33"/>
      <c r="C342" s="162" t="s">
        <v>379</v>
      </c>
      <c r="D342" s="162" t="s">
        <v>250</v>
      </c>
      <c r="E342" s="163" t="s">
        <v>2167</v>
      </c>
      <c r="F342" s="164" t="s">
        <v>2168</v>
      </c>
      <c r="G342" s="165" t="s">
        <v>382</v>
      </c>
      <c r="H342" s="166">
        <v>1</v>
      </c>
      <c r="I342" s="167"/>
      <c r="J342" s="168">
        <f>ROUND(I342*H342,2)</f>
        <v>0</v>
      </c>
      <c r="K342" s="164" t="s">
        <v>1</v>
      </c>
      <c r="L342" s="169"/>
      <c r="M342" s="170" t="s">
        <v>1</v>
      </c>
      <c r="N342" s="171" t="s">
        <v>50</v>
      </c>
      <c r="P342" s="146">
        <f>O342*H342</f>
        <v>0</v>
      </c>
      <c r="Q342" s="146">
        <v>6.8999999999999999E-3</v>
      </c>
      <c r="R342" s="146">
        <f>Q342*H342</f>
        <v>6.8999999999999999E-3</v>
      </c>
      <c r="S342" s="146">
        <v>0</v>
      </c>
      <c r="T342" s="147">
        <f>S342*H342</f>
        <v>0</v>
      </c>
      <c r="AR342" s="148" t="s">
        <v>219</v>
      </c>
      <c r="AT342" s="148" t="s">
        <v>250</v>
      </c>
      <c r="AU342" s="148" t="s">
        <v>98</v>
      </c>
      <c r="AY342" s="17" t="s">
        <v>171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7" t="s">
        <v>92</v>
      </c>
      <c r="BK342" s="149">
        <f>ROUND(I342*H342,2)</f>
        <v>0</v>
      </c>
      <c r="BL342" s="17" t="s">
        <v>178</v>
      </c>
      <c r="BM342" s="148" t="s">
        <v>2740</v>
      </c>
    </row>
    <row r="343" spans="2:65" s="1" customFormat="1">
      <c r="B343" s="33"/>
      <c r="D343" s="150" t="s">
        <v>180</v>
      </c>
      <c r="F343" s="151" t="s">
        <v>2170</v>
      </c>
      <c r="I343" s="152"/>
      <c r="L343" s="33"/>
      <c r="M343" s="153"/>
      <c r="T343" s="57"/>
      <c r="AT343" s="17" t="s">
        <v>180</v>
      </c>
      <c r="AU343" s="17" t="s">
        <v>98</v>
      </c>
    </row>
    <row r="344" spans="2:65" s="14" customFormat="1">
      <c r="B344" s="182"/>
      <c r="D344" s="150" t="s">
        <v>182</v>
      </c>
      <c r="E344" s="183" t="s">
        <v>1</v>
      </c>
      <c r="F344" s="184" t="s">
        <v>2175</v>
      </c>
      <c r="H344" s="183" t="s">
        <v>1</v>
      </c>
      <c r="I344" s="185"/>
      <c r="L344" s="182"/>
      <c r="M344" s="186"/>
      <c r="T344" s="187"/>
      <c r="AT344" s="183" t="s">
        <v>182</v>
      </c>
      <c r="AU344" s="183" t="s">
        <v>98</v>
      </c>
      <c r="AV344" s="14" t="s">
        <v>92</v>
      </c>
      <c r="AW344" s="14" t="s">
        <v>40</v>
      </c>
      <c r="AX344" s="14" t="s">
        <v>85</v>
      </c>
      <c r="AY344" s="183" t="s">
        <v>171</v>
      </c>
    </row>
    <row r="345" spans="2:65" s="12" customFormat="1">
      <c r="B345" s="154"/>
      <c r="D345" s="150" t="s">
        <v>182</v>
      </c>
      <c r="E345" s="155" t="s">
        <v>1</v>
      </c>
      <c r="F345" s="156" t="s">
        <v>785</v>
      </c>
      <c r="H345" s="157">
        <v>1</v>
      </c>
      <c r="I345" s="158"/>
      <c r="L345" s="154"/>
      <c r="M345" s="159"/>
      <c r="T345" s="160"/>
      <c r="AT345" s="155" t="s">
        <v>182</v>
      </c>
      <c r="AU345" s="155" t="s">
        <v>98</v>
      </c>
      <c r="AV345" s="12" t="s">
        <v>98</v>
      </c>
      <c r="AW345" s="12" t="s">
        <v>40</v>
      </c>
      <c r="AX345" s="12" t="s">
        <v>85</v>
      </c>
      <c r="AY345" s="155" t="s">
        <v>171</v>
      </c>
    </row>
    <row r="346" spans="2:65" s="13" customFormat="1">
      <c r="B346" s="172"/>
      <c r="D346" s="150" t="s">
        <v>182</v>
      </c>
      <c r="E346" s="173" t="s">
        <v>1</v>
      </c>
      <c r="F346" s="174" t="s">
        <v>546</v>
      </c>
      <c r="H346" s="175">
        <v>1</v>
      </c>
      <c r="I346" s="176"/>
      <c r="L346" s="172"/>
      <c r="M346" s="177"/>
      <c r="T346" s="178"/>
      <c r="AT346" s="173" t="s">
        <v>182</v>
      </c>
      <c r="AU346" s="173" t="s">
        <v>98</v>
      </c>
      <c r="AV346" s="13" t="s">
        <v>178</v>
      </c>
      <c r="AW346" s="13" t="s">
        <v>40</v>
      </c>
      <c r="AX346" s="13" t="s">
        <v>92</v>
      </c>
      <c r="AY346" s="173" t="s">
        <v>171</v>
      </c>
    </row>
    <row r="347" spans="2:65" s="1" customFormat="1" ht="24.15" customHeight="1">
      <c r="B347" s="33"/>
      <c r="C347" s="137" t="s">
        <v>386</v>
      </c>
      <c r="D347" s="137" t="s">
        <v>173</v>
      </c>
      <c r="E347" s="138" t="s">
        <v>2171</v>
      </c>
      <c r="F347" s="139" t="s">
        <v>2172</v>
      </c>
      <c r="G347" s="140" t="s">
        <v>382</v>
      </c>
      <c r="H347" s="141">
        <v>8</v>
      </c>
      <c r="I347" s="142"/>
      <c r="J347" s="143">
        <f>ROUND(I347*H347,2)</f>
        <v>0</v>
      </c>
      <c r="K347" s="139" t="s">
        <v>177</v>
      </c>
      <c r="L347" s="33"/>
      <c r="M347" s="144" t="s">
        <v>1</v>
      </c>
      <c r="N347" s="145" t="s">
        <v>50</v>
      </c>
      <c r="P347" s="146">
        <f>O347*H347</f>
        <v>0</v>
      </c>
      <c r="Q347" s="146">
        <v>1.67E-3</v>
      </c>
      <c r="R347" s="146">
        <f>Q347*H347</f>
        <v>1.336E-2</v>
      </c>
      <c r="S347" s="146">
        <v>0</v>
      </c>
      <c r="T347" s="147">
        <f>S347*H347</f>
        <v>0</v>
      </c>
      <c r="AR347" s="148" t="s">
        <v>178</v>
      </c>
      <c r="AT347" s="148" t="s">
        <v>173</v>
      </c>
      <c r="AU347" s="148" t="s">
        <v>98</v>
      </c>
      <c r="AY347" s="17" t="s">
        <v>171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92</v>
      </c>
      <c r="BK347" s="149">
        <f>ROUND(I347*H347,2)</f>
        <v>0</v>
      </c>
      <c r="BL347" s="17" t="s">
        <v>178</v>
      </c>
      <c r="BM347" s="148" t="s">
        <v>2741</v>
      </c>
    </row>
    <row r="348" spans="2:65" s="1" customFormat="1" ht="28.8">
      <c r="B348" s="33"/>
      <c r="D348" s="150" t="s">
        <v>180</v>
      </c>
      <c r="F348" s="151" t="s">
        <v>2174</v>
      </c>
      <c r="I348" s="152"/>
      <c r="L348" s="33"/>
      <c r="M348" s="153"/>
      <c r="T348" s="57"/>
      <c r="AT348" s="17" t="s">
        <v>180</v>
      </c>
      <c r="AU348" s="17" t="s">
        <v>98</v>
      </c>
    </row>
    <row r="349" spans="2:65" s="14" customFormat="1">
      <c r="B349" s="182"/>
      <c r="D349" s="150" t="s">
        <v>182</v>
      </c>
      <c r="E349" s="183" t="s">
        <v>1</v>
      </c>
      <c r="F349" s="184" t="s">
        <v>2175</v>
      </c>
      <c r="H349" s="183" t="s">
        <v>1</v>
      </c>
      <c r="I349" s="185"/>
      <c r="L349" s="182"/>
      <c r="M349" s="186"/>
      <c r="T349" s="187"/>
      <c r="AT349" s="183" t="s">
        <v>182</v>
      </c>
      <c r="AU349" s="183" t="s">
        <v>98</v>
      </c>
      <c r="AV349" s="14" t="s">
        <v>92</v>
      </c>
      <c r="AW349" s="14" t="s">
        <v>40</v>
      </c>
      <c r="AX349" s="14" t="s">
        <v>85</v>
      </c>
      <c r="AY349" s="183" t="s">
        <v>171</v>
      </c>
    </row>
    <row r="350" spans="2:65" s="12" customFormat="1">
      <c r="B350" s="154"/>
      <c r="D350" s="150" t="s">
        <v>182</v>
      </c>
      <c r="E350" s="155" t="s">
        <v>1</v>
      </c>
      <c r="F350" s="156" t="s">
        <v>2742</v>
      </c>
      <c r="H350" s="157">
        <v>2</v>
      </c>
      <c r="I350" s="158"/>
      <c r="L350" s="154"/>
      <c r="M350" s="159"/>
      <c r="T350" s="160"/>
      <c r="AT350" s="155" t="s">
        <v>182</v>
      </c>
      <c r="AU350" s="155" t="s">
        <v>98</v>
      </c>
      <c r="AV350" s="12" t="s">
        <v>98</v>
      </c>
      <c r="AW350" s="12" t="s">
        <v>40</v>
      </c>
      <c r="AX350" s="12" t="s">
        <v>85</v>
      </c>
      <c r="AY350" s="155" t="s">
        <v>171</v>
      </c>
    </row>
    <row r="351" spans="2:65" s="12" customFormat="1">
      <c r="B351" s="154"/>
      <c r="D351" s="150" t="s">
        <v>182</v>
      </c>
      <c r="E351" s="155" t="s">
        <v>1</v>
      </c>
      <c r="F351" s="156" t="s">
        <v>2743</v>
      </c>
      <c r="H351" s="157">
        <v>2</v>
      </c>
      <c r="I351" s="158"/>
      <c r="L351" s="154"/>
      <c r="M351" s="159"/>
      <c r="T351" s="160"/>
      <c r="AT351" s="155" t="s">
        <v>182</v>
      </c>
      <c r="AU351" s="155" t="s">
        <v>98</v>
      </c>
      <c r="AV351" s="12" t="s">
        <v>98</v>
      </c>
      <c r="AW351" s="12" t="s">
        <v>40</v>
      </c>
      <c r="AX351" s="12" t="s">
        <v>85</v>
      </c>
      <c r="AY351" s="155" t="s">
        <v>171</v>
      </c>
    </row>
    <row r="352" spans="2:65" s="12" customFormat="1">
      <c r="B352" s="154"/>
      <c r="D352" s="150" t="s">
        <v>182</v>
      </c>
      <c r="E352" s="155" t="s">
        <v>1</v>
      </c>
      <c r="F352" s="156" t="s">
        <v>2744</v>
      </c>
      <c r="H352" s="157">
        <v>2</v>
      </c>
      <c r="I352" s="158"/>
      <c r="L352" s="154"/>
      <c r="M352" s="159"/>
      <c r="T352" s="160"/>
      <c r="AT352" s="155" t="s">
        <v>182</v>
      </c>
      <c r="AU352" s="155" t="s">
        <v>98</v>
      </c>
      <c r="AV352" s="12" t="s">
        <v>98</v>
      </c>
      <c r="AW352" s="12" t="s">
        <v>40</v>
      </c>
      <c r="AX352" s="12" t="s">
        <v>85</v>
      </c>
      <c r="AY352" s="155" t="s">
        <v>171</v>
      </c>
    </row>
    <row r="353" spans="2:65" s="12" customFormat="1">
      <c r="B353" s="154"/>
      <c r="D353" s="150" t="s">
        <v>182</v>
      </c>
      <c r="E353" s="155" t="s">
        <v>1</v>
      </c>
      <c r="F353" s="156" t="s">
        <v>2745</v>
      </c>
      <c r="H353" s="157">
        <v>1</v>
      </c>
      <c r="I353" s="158"/>
      <c r="L353" s="154"/>
      <c r="M353" s="159"/>
      <c r="T353" s="160"/>
      <c r="AT353" s="155" t="s">
        <v>182</v>
      </c>
      <c r="AU353" s="155" t="s">
        <v>98</v>
      </c>
      <c r="AV353" s="12" t="s">
        <v>98</v>
      </c>
      <c r="AW353" s="12" t="s">
        <v>40</v>
      </c>
      <c r="AX353" s="12" t="s">
        <v>85</v>
      </c>
      <c r="AY353" s="155" t="s">
        <v>171</v>
      </c>
    </row>
    <row r="354" spans="2:65" s="12" customFormat="1">
      <c r="B354" s="154"/>
      <c r="D354" s="150" t="s">
        <v>182</v>
      </c>
      <c r="E354" s="155" t="s">
        <v>1</v>
      </c>
      <c r="F354" s="156" t="s">
        <v>2746</v>
      </c>
      <c r="H354" s="157">
        <v>1</v>
      </c>
      <c r="I354" s="158"/>
      <c r="L354" s="154"/>
      <c r="M354" s="159"/>
      <c r="T354" s="160"/>
      <c r="AT354" s="155" t="s">
        <v>182</v>
      </c>
      <c r="AU354" s="155" t="s">
        <v>98</v>
      </c>
      <c r="AV354" s="12" t="s">
        <v>98</v>
      </c>
      <c r="AW354" s="12" t="s">
        <v>40</v>
      </c>
      <c r="AX354" s="12" t="s">
        <v>85</v>
      </c>
      <c r="AY354" s="155" t="s">
        <v>171</v>
      </c>
    </row>
    <row r="355" spans="2:65" s="13" customFormat="1">
      <c r="B355" s="172"/>
      <c r="D355" s="150" t="s">
        <v>182</v>
      </c>
      <c r="E355" s="173" t="s">
        <v>1</v>
      </c>
      <c r="F355" s="174" t="s">
        <v>546</v>
      </c>
      <c r="H355" s="175">
        <v>8</v>
      </c>
      <c r="I355" s="176"/>
      <c r="L355" s="172"/>
      <c r="M355" s="177"/>
      <c r="T355" s="178"/>
      <c r="AT355" s="173" t="s">
        <v>182</v>
      </c>
      <c r="AU355" s="173" t="s">
        <v>98</v>
      </c>
      <c r="AV355" s="13" t="s">
        <v>178</v>
      </c>
      <c r="AW355" s="13" t="s">
        <v>40</v>
      </c>
      <c r="AX355" s="13" t="s">
        <v>92</v>
      </c>
      <c r="AY355" s="173" t="s">
        <v>171</v>
      </c>
    </row>
    <row r="356" spans="2:65" s="1" customFormat="1" ht="16.5" customHeight="1">
      <c r="B356" s="33"/>
      <c r="C356" s="162" t="s">
        <v>390</v>
      </c>
      <c r="D356" s="162" t="s">
        <v>250</v>
      </c>
      <c r="E356" s="163" t="s">
        <v>2179</v>
      </c>
      <c r="F356" s="164" t="s">
        <v>2180</v>
      </c>
      <c r="G356" s="165" t="s">
        <v>382</v>
      </c>
      <c r="H356" s="166">
        <v>2</v>
      </c>
      <c r="I356" s="167"/>
      <c r="J356" s="168">
        <f>ROUND(I356*H356,2)</f>
        <v>0</v>
      </c>
      <c r="K356" s="164" t="s">
        <v>1</v>
      </c>
      <c r="L356" s="169"/>
      <c r="M356" s="170" t="s">
        <v>1</v>
      </c>
      <c r="N356" s="171" t="s">
        <v>50</v>
      </c>
      <c r="P356" s="146">
        <f>O356*H356</f>
        <v>0</v>
      </c>
      <c r="Q356" s="146">
        <v>5.0400000000000002E-3</v>
      </c>
      <c r="R356" s="146">
        <f>Q356*H356</f>
        <v>1.008E-2</v>
      </c>
      <c r="S356" s="146">
        <v>0</v>
      </c>
      <c r="T356" s="147">
        <f>S356*H356</f>
        <v>0</v>
      </c>
      <c r="AR356" s="148" t="s">
        <v>219</v>
      </c>
      <c r="AT356" s="148" t="s">
        <v>250</v>
      </c>
      <c r="AU356" s="148" t="s">
        <v>98</v>
      </c>
      <c r="AY356" s="17" t="s">
        <v>171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7" t="s">
        <v>92</v>
      </c>
      <c r="BK356" s="149">
        <f>ROUND(I356*H356,2)</f>
        <v>0</v>
      </c>
      <c r="BL356" s="17" t="s">
        <v>178</v>
      </c>
      <c r="BM356" s="148" t="s">
        <v>2747</v>
      </c>
    </row>
    <row r="357" spans="2:65" s="1" customFormat="1">
      <c r="B357" s="33"/>
      <c r="D357" s="150" t="s">
        <v>180</v>
      </c>
      <c r="F357" s="151" t="s">
        <v>2180</v>
      </c>
      <c r="I357" s="152"/>
      <c r="L357" s="33"/>
      <c r="M357" s="153"/>
      <c r="T357" s="57"/>
      <c r="AT357" s="17" t="s">
        <v>180</v>
      </c>
      <c r="AU357" s="17" t="s">
        <v>98</v>
      </c>
    </row>
    <row r="358" spans="2:65" s="14" customFormat="1">
      <c r="B358" s="182"/>
      <c r="D358" s="150" t="s">
        <v>182</v>
      </c>
      <c r="E358" s="183" t="s">
        <v>1</v>
      </c>
      <c r="F358" s="184" t="s">
        <v>2175</v>
      </c>
      <c r="H358" s="183" t="s">
        <v>1</v>
      </c>
      <c r="I358" s="185"/>
      <c r="L358" s="182"/>
      <c r="M358" s="186"/>
      <c r="T358" s="187"/>
      <c r="AT358" s="183" t="s">
        <v>182</v>
      </c>
      <c r="AU358" s="183" t="s">
        <v>98</v>
      </c>
      <c r="AV358" s="14" t="s">
        <v>92</v>
      </c>
      <c r="AW358" s="14" t="s">
        <v>40</v>
      </c>
      <c r="AX358" s="14" t="s">
        <v>85</v>
      </c>
      <c r="AY358" s="183" t="s">
        <v>171</v>
      </c>
    </row>
    <row r="359" spans="2:65" s="12" customFormat="1">
      <c r="B359" s="154"/>
      <c r="D359" s="150" t="s">
        <v>182</v>
      </c>
      <c r="E359" s="155" t="s">
        <v>1</v>
      </c>
      <c r="F359" s="156" t="s">
        <v>2742</v>
      </c>
      <c r="H359" s="157">
        <v>2</v>
      </c>
      <c r="I359" s="158"/>
      <c r="L359" s="154"/>
      <c r="M359" s="159"/>
      <c r="T359" s="160"/>
      <c r="AT359" s="155" t="s">
        <v>182</v>
      </c>
      <c r="AU359" s="155" t="s">
        <v>98</v>
      </c>
      <c r="AV359" s="12" t="s">
        <v>98</v>
      </c>
      <c r="AW359" s="12" t="s">
        <v>40</v>
      </c>
      <c r="AX359" s="12" t="s">
        <v>85</v>
      </c>
      <c r="AY359" s="155" t="s">
        <v>171</v>
      </c>
    </row>
    <row r="360" spans="2:65" s="13" customFormat="1">
      <c r="B360" s="172"/>
      <c r="D360" s="150" t="s">
        <v>182</v>
      </c>
      <c r="E360" s="173" t="s">
        <v>1</v>
      </c>
      <c r="F360" s="174" t="s">
        <v>546</v>
      </c>
      <c r="H360" s="175">
        <v>2</v>
      </c>
      <c r="I360" s="176"/>
      <c r="L360" s="172"/>
      <c r="M360" s="177"/>
      <c r="T360" s="178"/>
      <c r="AT360" s="173" t="s">
        <v>182</v>
      </c>
      <c r="AU360" s="173" t="s">
        <v>98</v>
      </c>
      <c r="AV360" s="13" t="s">
        <v>178</v>
      </c>
      <c r="AW360" s="13" t="s">
        <v>40</v>
      </c>
      <c r="AX360" s="13" t="s">
        <v>92</v>
      </c>
      <c r="AY360" s="173" t="s">
        <v>171</v>
      </c>
    </row>
    <row r="361" spans="2:65" s="1" customFormat="1" ht="16.5" customHeight="1">
      <c r="B361" s="33"/>
      <c r="C361" s="162" t="s">
        <v>395</v>
      </c>
      <c r="D361" s="162" t="s">
        <v>250</v>
      </c>
      <c r="E361" s="163" t="s">
        <v>2182</v>
      </c>
      <c r="F361" s="164" t="s">
        <v>2183</v>
      </c>
      <c r="G361" s="165" t="s">
        <v>382</v>
      </c>
      <c r="H361" s="166">
        <v>2</v>
      </c>
      <c r="I361" s="167"/>
      <c r="J361" s="168">
        <f>ROUND(I361*H361,2)</f>
        <v>0</v>
      </c>
      <c r="K361" s="164" t="s">
        <v>1</v>
      </c>
      <c r="L361" s="169"/>
      <c r="M361" s="170" t="s">
        <v>1</v>
      </c>
      <c r="N361" s="171" t="s">
        <v>50</v>
      </c>
      <c r="P361" s="146">
        <f>O361*H361</f>
        <v>0</v>
      </c>
      <c r="Q361" s="146">
        <v>7.0400000000000003E-3</v>
      </c>
      <c r="R361" s="146">
        <f>Q361*H361</f>
        <v>1.4080000000000001E-2</v>
      </c>
      <c r="S361" s="146">
        <v>0</v>
      </c>
      <c r="T361" s="147">
        <f>S361*H361</f>
        <v>0</v>
      </c>
      <c r="AR361" s="148" t="s">
        <v>219</v>
      </c>
      <c r="AT361" s="148" t="s">
        <v>250</v>
      </c>
      <c r="AU361" s="148" t="s">
        <v>98</v>
      </c>
      <c r="AY361" s="17" t="s">
        <v>171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92</v>
      </c>
      <c r="BK361" s="149">
        <f>ROUND(I361*H361,2)</f>
        <v>0</v>
      </c>
      <c r="BL361" s="17" t="s">
        <v>178</v>
      </c>
      <c r="BM361" s="148" t="s">
        <v>2748</v>
      </c>
    </row>
    <row r="362" spans="2:65" s="1" customFormat="1">
      <c r="B362" s="33"/>
      <c r="D362" s="150" t="s">
        <v>180</v>
      </c>
      <c r="F362" s="151" t="s">
        <v>2185</v>
      </c>
      <c r="I362" s="152"/>
      <c r="L362" s="33"/>
      <c r="M362" s="153"/>
      <c r="T362" s="57"/>
      <c r="AT362" s="17" t="s">
        <v>180</v>
      </c>
      <c r="AU362" s="17" t="s">
        <v>98</v>
      </c>
    </row>
    <row r="363" spans="2:65" s="14" customFormat="1">
      <c r="B363" s="182"/>
      <c r="D363" s="150" t="s">
        <v>182</v>
      </c>
      <c r="E363" s="183" t="s">
        <v>1</v>
      </c>
      <c r="F363" s="184" t="s">
        <v>2175</v>
      </c>
      <c r="H363" s="183" t="s">
        <v>1</v>
      </c>
      <c r="I363" s="185"/>
      <c r="L363" s="182"/>
      <c r="M363" s="186"/>
      <c r="T363" s="187"/>
      <c r="AT363" s="183" t="s">
        <v>182</v>
      </c>
      <c r="AU363" s="183" t="s">
        <v>98</v>
      </c>
      <c r="AV363" s="14" t="s">
        <v>92</v>
      </c>
      <c r="AW363" s="14" t="s">
        <v>40</v>
      </c>
      <c r="AX363" s="14" t="s">
        <v>85</v>
      </c>
      <c r="AY363" s="183" t="s">
        <v>171</v>
      </c>
    </row>
    <row r="364" spans="2:65" s="12" customFormat="1">
      <c r="B364" s="154"/>
      <c r="D364" s="150" t="s">
        <v>182</v>
      </c>
      <c r="E364" s="155" t="s">
        <v>1</v>
      </c>
      <c r="F364" s="156" t="s">
        <v>2743</v>
      </c>
      <c r="H364" s="157">
        <v>2</v>
      </c>
      <c r="I364" s="158"/>
      <c r="L364" s="154"/>
      <c r="M364" s="159"/>
      <c r="T364" s="160"/>
      <c r="AT364" s="155" t="s">
        <v>182</v>
      </c>
      <c r="AU364" s="155" t="s">
        <v>98</v>
      </c>
      <c r="AV364" s="12" t="s">
        <v>98</v>
      </c>
      <c r="AW364" s="12" t="s">
        <v>40</v>
      </c>
      <c r="AX364" s="12" t="s">
        <v>85</v>
      </c>
      <c r="AY364" s="155" t="s">
        <v>171</v>
      </c>
    </row>
    <row r="365" spans="2:65" s="13" customFormat="1">
      <c r="B365" s="172"/>
      <c r="D365" s="150" t="s">
        <v>182</v>
      </c>
      <c r="E365" s="173" t="s">
        <v>1</v>
      </c>
      <c r="F365" s="174" t="s">
        <v>546</v>
      </c>
      <c r="H365" s="175">
        <v>2</v>
      </c>
      <c r="I365" s="176"/>
      <c r="L365" s="172"/>
      <c r="M365" s="177"/>
      <c r="T365" s="178"/>
      <c r="AT365" s="173" t="s">
        <v>182</v>
      </c>
      <c r="AU365" s="173" t="s">
        <v>98</v>
      </c>
      <c r="AV365" s="13" t="s">
        <v>178</v>
      </c>
      <c r="AW365" s="13" t="s">
        <v>40</v>
      </c>
      <c r="AX365" s="13" t="s">
        <v>92</v>
      </c>
      <c r="AY365" s="173" t="s">
        <v>171</v>
      </c>
    </row>
    <row r="366" spans="2:65" s="1" customFormat="1" ht="16.5" customHeight="1">
      <c r="B366" s="33"/>
      <c r="C366" s="162" t="s">
        <v>399</v>
      </c>
      <c r="D366" s="162" t="s">
        <v>250</v>
      </c>
      <c r="E366" s="163" t="s">
        <v>2186</v>
      </c>
      <c r="F366" s="164" t="s">
        <v>2187</v>
      </c>
      <c r="G366" s="165" t="s">
        <v>382</v>
      </c>
      <c r="H366" s="166">
        <v>2</v>
      </c>
      <c r="I366" s="167"/>
      <c r="J366" s="168">
        <f>ROUND(I366*H366,2)</f>
        <v>0</v>
      </c>
      <c r="K366" s="164" t="s">
        <v>1</v>
      </c>
      <c r="L366" s="169"/>
      <c r="M366" s="170" t="s">
        <v>1</v>
      </c>
      <c r="N366" s="171" t="s">
        <v>50</v>
      </c>
      <c r="P366" s="146">
        <f>O366*H366</f>
        <v>0</v>
      </c>
      <c r="Q366" s="146">
        <v>7.6400000000000001E-3</v>
      </c>
      <c r="R366" s="146">
        <f>Q366*H366</f>
        <v>1.528E-2</v>
      </c>
      <c r="S366" s="146">
        <v>0</v>
      </c>
      <c r="T366" s="147">
        <f>S366*H366</f>
        <v>0</v>
      </c>
      <c r="AR366" s="148" t="s">
        <v>219</v>
      </c>
      <c r="AT366" s="148" t="s">
        <v>250</v>
      </c>
      <c r="AU366" s="148" t="s">
        <v>98</v>
      </c>
      <c r="AY366" s="17" t="s">
        <v>171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92</v>
      </c>
      <c r="BK366" s="149">
        <f>ROUND(I366*H366,2)</f>
        <v>0</v>
      </c>
      <c r="BL366" s="17" t="s">
        <v>178</v>
      </c>
      <c r="BM366" s="148" t="s">
        <v>2749</v>
      </c>
    </row>
    <row r="367" spans="2:65" s="1" customFormat="1">
      <c r="B367" s="33"/>
      <c r="D367" s="150" t="s">
        <v>180</v>
      </c>
      <c r="F367" s="151" t="s">
        <v>2187</v>
      </c>
      <c r="I367" s="152"/>
      <c r="L367" s="33"/>
      <c r="M367" s="153"/>
      <c r="T367" s="57"/>
      <c r="AT367" s="17" t="s">
        <v>180</v>
      </c>
      <c r="AU367" s="17" t="s">
        <v>98</v>
      </c>
    </row>
    <row r="368" spans="2:65" s="14" customFormat="1">
      <c r="B368" s="182"/>
      <c r="D368" s="150" t="s">
        <v>182</v>
      </c>
      <c r="E368" s="183" t="s">
        <v>1</v>
      </c>
      <c r="F368" s="184" t="s">
        <v>2175</v>
      </c>
      <c r="H368" s="183" t="s">
        <v>1</v>
      </c>
      <c r="I368" s="185"/>
      <c r="L368" s="182"/>
      <c r="M368" s="186"/>
      <c r="T368" s="187"/>
      <c r="AT368" s="183" t="s">
        <v>182</v>
      </c>
      <c r="AU368" s="183" t="s">
        <v>98</v>
      </c>
      <c r="AV368" s="14" t="s">
        <v>92</v>
      </c>
      <c r="AW368" s="14" t="s">
        <v>40</v>
      </c>
      <c r="AX368" s="14" t="s">
        <v>85</v>
      </c>
      <c r="AY368" s="183" t="s">
        <v>171</v>
      </c>
    </row>
    <row r="369" spans="2:65" s="12" customFormat="1">
      <c r="B369" s="154"/>
      <c r="D369" s="150" t="s">
        <v>182</v>
      </c>
      <c r="E369" s="155" t="s">
        <v>1</v>
      </c>
      <c r="F369" s="156" t="s">
        <v>2744</v>
      </c>
      <c r="H369" s="157">
        <v>2</v>
      </c>
      <c r="I369" s="158"/>
      <c r="L369" s="154"/>
      <c r="M369" s="159"/>
      <c r="T369" s="160"/>
      <c r="AT369" s="155" t="s">
        <v>182</v>
      </c>
      <c r="AU369" s="155" t="s">
        <v>98</v>
      </c>
      <c r="AV369" s="12" t="s">
        <v>98</v>
      </c>
      <c r="AW369" s="12" t="s">
        <v>40</v>
      </c>
      <c r="AX369" s="12" t="s">
        <v>85</v>
      </c>
      <c r="AY369" s="155" t="s">
        <v>171</v>
      </c>
    </row>
    <row r="370" spans="2:65" s="13" customFormat="1">
      <c r="B370" s="172"/>
      <c r="D370" s="150" t="s">
        <v>182</v>
      </c>
      <c r="E370" s="173" t="s">
        <v>1</v>
      </c>
      <c r="F370" s="174" t="s">
        <v>546</v>
      </c>
      <c r="H370" s="175">
        <v>2</v>
      </c>
      <c r="I370" s="176"/>
      <c r="L370" s="172"/>
      <c r="M370" s="177"/>
      <c r="T370" s="178"/>
      <c r="AT370" s="173" t="s">
        <v>182</v>
      </c>
      <c r="AU370" s="173" t="s">
        <v>98</v>
      </c>
      <c r="AV370" s="13" t="s">
        <v>178</v>
      </c>
      <c r="AW370" s="13" t="s">
        <v>40</v>
      </c>
      <c r="AX370" s="13" t="s">
        <v>92</v>
      </c>
      <c r="AY370" s="173" t="s">
        <v>171</v>
      </c>
    </row>
    <row r="371" spans="2:65" s="1" customFormat="1" ht="16.5" customHeight="1">
      <c r="B371" s="33"/>
      <c r="C371" s="162" t="s">
        <v>404</v>
      </c>
      <c r="D371" s="162" t="s">
        <v>250</v>
      </c>
      <c r="E371" s="163" t="s">
        <v>2750</v>
      </c>
      <c r="F371" s="164" t="s">
        <v>2751</v>
      </c>
      <c r="G371" s="165" t="s">
        <v>382</v>
      </c>
      <c r="H371" s="166">
        <v>1</v>
      </c>
      <c r="I371" s="167"/>
      <c r="J371" s="168">
        <f>ROUND(I371*H371,2)</f>
        <v>0</v>
      </c>
      <c r="K371" s="164" t="s">
        <v>1</v>
      </c>
      <c r="L371" s="169"/>
      <c r="M371" s="170" t="s">
        <v>1</v>
      </c>
      <c r="N371" s="171" t="s">
        <v>50</v>
      </c>
      <c r="P371" s="146">
        <f>O371*H371</f>
        <v>0</v>
      </c>
      <c r="Q371" s="146">
        <v>5.45E-3</v>
      </c>
      <c r="R371" s="146">
        <f>Q371*H371</f>
        <v>5.45E-3</v>
      </c>
      <c r="S371" s="146">
        <v>0</v>
      </c>
      <c r="T371" s="147">
        <f>S371*H371</f>
        <v>0</v>
      </c>
      <c r="AR371" s="148" t="s">
        <v>219</v>
      </c>
      <c r="AT371" s="148" t="s">
        <v>250</v>
      </c>
      <c r="AU371" s="148" t="s">
        <v>98</v>
      </c>
      <c r="AY371" s="17" t="s">
        <v>171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92</v>
      </c>
      <c r="BK371" s="149">
        <f>ROUND(I371*H371,2)</f>
        <v>0</v>
      </c>
      <c r="BL371" s="17" t="s">
        <v>178</v>
      </c>
      <c r="BM371" s="148" t="s">
        <v>2752</v>
      </c>
    </row>
    <row r="372" spans="2:65" s="1" customFormat="1">
      <c r="B372" s="33"/>
      <c r="D372" s="150" t="s">
        <v>180</v>
      </c>
      <c r="F372" s="151" t="s">
        <v>2751</v>
      </c>
      <c r="I372" s="152"/>
      <c r="L372" s="33"/>
      <c r="M372" s="153"/>
      <c r="T372" s="57"/>
      <c r="AT372" s="17" t="s">
        <v>180</v>
      </c>
      <c r="AU372" s="17" t="s">
        <v>98</v>
      </c>
    </row>
    <row r="373" spans="2:65" s="14" customFormat="1">
      <c r="B373" s="182"/>
      <c r="D373" s="150" t="s">
        <v>182</v>
      </c>
      <c r="E373" s="183" t="s">
        <v>1</v>
      </c>
      <c r="F373" s="184" t="s">
        <v>2175</v>
      </c>
      <c r="H373" s="183" t="s">
        <v>1</v>
      </c>
      <c r="I373" s="185"/>
      <c r="L373" s="182"/>
      <c r="M373" s="186"/>
      <c r="T373" s="187"/>
      <c r="AT373" s="183" t="s">
        <v>182</v>
      </c>
      <c r="AU373" s="183" t="s">
        <v>98</v>
      </c>
      <c r="AV373" s="14" t="s">
        <v>92</v>
      </c>
      <c r="AW373" s="14" t="s">
        <v>40</v>
      </c>
      <c r="AX373" s="14" t="s">
        <v>85</v>
      </c>
      <c r="AY373" s="183" t="s">
        <v>171</v>
      </c>
    </row>
    <row r="374" spans="2:65" s="12" customFormat="1">
      <c r="B374" s="154"/>
      <c r="D374" s="150" t="s">
        <v>182</v>
      </c>
      <c r="E374" s="155" t="s">
        <v>1</v>
      </c>
      <c r="F374" s="156" t="s">
        <v>2745</v>
      </c>
      <c r="H374" s="157">
        <v>1</v>
      </c>
      <c r="I374" s="158"/>
      <c r="L374" s="154"/>
      <c r="M374" s="159"/>
      <c r="T374" s="160"/>
      <c r="AT374" s="155" t="s">
        <v>182</v>
      </c>
      <c r="AU374" s="155" t="s">
        <v>98</v>
      </c>
      <c r="AV374" s="12" t="s">
        <v>98</v>
      </c>
      <c r="AW374" s="12" t="s">
        <v>40</v>
      </c>
      <c r="AX374" s="12" t="s">
        <v>85</v>
      </c>
      <c r="AY374" s="155" t="s">
        <v>171</v>
      </c>
    </row>
    <row r="375" spans="2:65" s="13" customFormat="1">
      <c r="B375" s="172"/>
      <c r="D375" s="150" t="s">
        <v>182</v>
      </c>
      <c r="E375" s="173" t="s">
        <v>1</v>
      </c>
      <c r="F375" s="174" t="s">
        <v>546</v>
      </c>
      <c r="H375" s="175">
        <v>1</v>
      </c>
      <c r="I375" s="176"/>
      <c r="L375" s="172"/>
      <c r="M375" s="177"/>
      <c r="T375" s="178"/>
      <c r="AT375" s="173" t="s">
        <v>182</v>
      </c>
      <c r="AU375" s="173" t="s">
        <v>98</v>
      </c>
      <c r="AV375" s="13" t="s">
        <v>178</v>
      </c>
      <c r="AW375" s="13" t="s">
        <v>40</v>
      </c>
      <c r="AX375" s="13" t="s">
        <v>92</v>
      </c>
      <c r="AY375" s="173" t="s">
        <v>171</v>
      </c>
    </row>
    <row r="376" spans="2:65" s="1" customFormat="1" ht="16.5" customHeight="1">
      <c r="B376" s="33"/>
      <c r="C376" s="162" t="s">
        <v>408</v>
      </c>
      <c r="D376" s="162" t="s">
        <v>250</v>
      </c>
      <c r="E376" s="163" t="s">
        <v>2753</v>
      </c>
      <c r="F376" s="164" t="s">
        <v>2754</v>
      </c>
      <c r="G376" s="165" t="s">
        <v>382</v>
      </c>
      <c r="H376" s="166">
        <v>1</v>
      </c>
      <c r="I376" s="167"/>
      <c r="J376" s="168">
        <f>ROUND(I376*H376,2)</f>
        <v>0</v>
      </c>
      <c r="K376" s="164" t="s">
        <v>1</v>
      </c>
      <c r="L376" s="169"/>
      <c r="M376" s="170" t="s">
        <v>1</v>
      </c>
      <c r="N376" s="171" t="s">
        <v>50</v>
      </c>
      <c r="P376" s="146">
        <f>O376*H376</f>
        <v>0</v>
      </c>
      <c r="Q376" s="146">
        <v>1.2699999999999999E-2</v>
      </c>
      <c r="R376" s="146">
        <f>Q376*H376</f>
        <v>1.2699999999999999E-2</v>
      </c>
      <c r="S376" s="146">
        <v>0</v>
      </c>
      <c r="T376" s="147">
        <f>S376*H376</f>
        <v>0</v>
      </c>
      <c r="AR376" s="148" t="s">
        <v>219</v>
      </c>
      <c r="AT376" s="148" t="s">
        <v>250</v>
      </c>
      <c r="AU376" s="148" t="s">
        <v>98</v>
      </c>
      <c r="AY376" s="17" t="s">
        <v>171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92</v>
      </c>
      <c r="BK376" s="149">
        <f>ROUND(I376*H376,2)</f>
        <v>0</v>
      </c>
      <c r="BL376" s="17" t="s">
        <v>178</v>
      </c>
      <c r="BM376" s="148" t="s">
        <v>2755</v>
      </c>
    </row>
    <row r="377" spans="2:65" s="1" customFormat="1">
      <c r="B377" s="33"/>
      <c r="D377" s="150" t="s">
        <v>180</v>
      </c>
      <c r="F377" s="151" t="s">
        <v>2754</v>
      </c>
      <c r="I377" s="152"/>
      <c r="L377" s="33"/>
      <c r="M377" s="153"/>
      <c r="T377" s="57"/>
      <c r="AT377" s="17" t="s">
        <v>180</v>
      </c>
      <c r="AU377" s="17" t="s">
        <v>98</v>
      </c>
    </row>
    <row r="378" spans="2:65" s="14" customFormat="1">
      <c r="B378" s="182"/>
      <c r="D378" s="150" t="s">
        <v>182</v>
      </c>
      <c r="E378" s="183" t="s">
        <v>1</v>
      </c>
      <c r="F378" s="184" t="s">
        <v>2175</v>
      </c>
      <c r="H378" s="183" t="s">
        <v>1</v>
      </c>
      <c r="I378" s="185"/>
      <c r="L378" s="182"/>
      <c r="M378" s="186"/>
      <c r="T378" s="187"/>
      <c r="AT378" s="183" t="s">
        <v>182</v>
      </c>
      <c r="AU378" s="183" t="s">
        <v>98</v>
      </c>
      <c r="AV378" s="14" t="s">
        <v>92</v>
      </c>
      <c r="AW378" s="14" t="s">
        <v>40</v>
      </c>
      <c r="AX378" s="14" t="s">
        <v>85</v>
      </c>
      <c r="AY378" s="183" t="s">
        <v>171</v>
      </c>
    </row>
    <row r="379" spans="2:65" s="12" customFormat="1">
      <c r="B379" s="154"/>
      <c r="D379" s="150" t="s">
        <v>182</v>
      </c>
      <c r="E379" s="155" t="s">
        <v>1</v>
      </c>
      <c r="F379" s="156" t="s">
        <v>785</v>
      </c>
      <c r="H379" s="157">
        <v>1</v>
      </c>
      <c r="I379" s="158"/>
      <c r="L379" s="154"/>
      <c r="M379" s="159"/>
      <c r="T379" s="160"/>
      <c r="AT379" s="155" t="s">
        <v>182</v>
      </c>
      <c r="AU379" s="155" t="s">
        <v>98</v>
      </c>
      <c r="AV379" s="12" t="s">
        <v>98</v>
      </c>
      <c r="AW379" s="12" t="s">
        <v>40</v>
      </c>
      <c r="AX379" s="12" t="s">
        <v>85</v>
      </c>
      <c r="AY379" s="155" t="s">
        <v>171</v>
      </c>
    </row>
    <row r="380" spans="2:65" s="13" customFormat="1">
      <c r="B380" s="172"/>
      <c r="D380" s="150" t="s">
        <v>182</v>
      </c>
      <c r="E380" s="173" t="s">
        <v>1</v>
      </c>
      <c r="F380" s="174" t="s">
        <v>546</v>
      </c>
      <c r="H380" s="175">
        <v>1</v>
      </c>
      <c r="I380" s="176"/>
      <c r="L380" s="172"/>
      <c r="M380" s="177"/>
      <c r="T380" s="178"/>
      <c r="AT380" s="173" t="s">
        <v>182</v>
      </c>
      <c r="AU380" s="173" t="s">
        <v>98</v>
      </c>
      <c r="AV380" s="13" t="s">
        <v>178</v>
      </c>
      <c r="AW380" s="13" t="s">
        <v>40</v>
      </c>
      <c r="AX380" s="13" t="s">
        <v>92</v>
      </c>
      <c r="AY380" s="173" t="s">
        <v>171</v>
      </c>
    </row>
    <row r="381" spans="2:65" s="1" customFormat="1" ht="24.15" customHeight="1">
      <c r="B381" s="33"/>
      <c r="C381" s="137" t="s">
        <v>413</v>
      </c>
      <c r="D381" s="137" t="s">
        <v>173</v>
      </c>
      <c r="E381" s="138" t="s">
        <v>2756</v>
      </c>
      <c r="F381" s="139" t="s">
        <v>2757</v>
      </c>
      <c r="G381" s="140" t="s">
        <v>382</v>
      </c>
      <c r="H381" s="141">
        <v>1</v>
      </c>
      <c r="I381" s="142"/>
      <c r="J381" s="143">
        <f>ROUND(I381*H381,2)</f>
        <v>0</v>
      </c>
      <c r="K381" s="139" t="s">
        <v>177</v>
      </c>
      <c r="L381" s="33"/>
      <c r="M381" s="144" t="s">
        <v>1</v>
      </c>
      <c r="N381" s="145" t="s">
        <v>50</v>
      </c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AR381" s="148" t="s">
        <v>178</v>
      </c>
      <c r="AT381" s="148" t="s">
        <v>173</v>
      </c>
      <c r="AU381" s="148" t="s">
        <v>98</v>
      </c>
      <c r="AY381" s="17" t="s">
        <v>171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92</v>
      </c>
      <c r="BK381" s="149">
        <f>ROUND(I381*H381,2)</f>
        <v>0</v>
      </c>
      <c r="BL381" s="17" t="s">
        <v>178</v>
      </c>
      <c r="BM381" s="148" t="s">
        <v>2758</v>
      </c>
    </row>
    <row r="382" spans="2:65" s="1" customFormat="1" ht="28.8">
      <c r="B382" s="33"/>
      <c r="D382" s="150" t="s">
        <v>180</v>
      </c>
      <c r="F382" s="151" t="s">
        <v>2759</v>
      </c>
      <c r="I382" s="152"/>
      <c r="L382" s="33"/>
      <c r="M382" s="153"/>
      <c r="T382" s="57"/>
      <c r="AT382" s="17" t="s">
        <v>180</v>
      </c>
      <c r="AU382" s="17" t="s">
        <v>98</v>
      </c>
    </row>
    <row r="383" spans="2:65" s="14" customFormat="1">
      <c r="B383" s="182"/>
      <c r="D383" s="150" t="s">
        <v>182</v>
      </c>
      <c r="E383" s="183" t="s">
        <v>1</v>
      </c>
      <c r="F383" s="184" t="s">
        <v>2175</v>
      </c>
      <c r="H383" s="183" t="s">
        <v>1</v>
      </c>
      <c r="I383" s="185"/>
      <c r="L383" s="182"/>
      <c r="M383" s="186"/>
      <c r="T383" s="187"/>
      <c r="AT383" s="183" t="s">
        <v>182</v>
      </c>
      <c r="AU383" s="183" t="s">
        <v>98</v>
      </c>
      <c r="AV383" s="14" t="s">
        <v>92</v>
      </c>
      <c r="AW383" s="14" t="s">
        <v>40</v>
      </c>
      <c r="AX383" s="14" t="s">
        <v>85</v>
      </c>
      <c r="AY383" s="183" t="s">
        <v>171</v>
      </c>
    </row>
    <row r="384" spans="2:65" s="12" customFormat="1">
      <c r="B384" s="154"/>
      <c r="D384" s="150" t="s">
        <v>182</v>
      </c>
      <c r="E384" s="155" t="s">
        <v>1</v>
      </c>
      <c r="F384" s="156" t="s">
        <v>785</v>
      </c>
      <c r="H384" s="157">
        <v>1</v>
      </c>
      <c r="I384" s="158"/>
      <c r="L384" s="154"/>
      <c r="M384" s="159"/>
      <c r="T384" s="160"/>
      <c r="AT384" s="155" t="s">
        <v>182</v>
      </c>
      <c r="AU384" s="155" t="s">
        <v>98</v>
      </c>
      <c r="AV384" s="12" t="s">
        <v>98</v>
      </c>
      <c r="AW384" s="12" t="s">
        <v>40</v>
      </c>
      <c r="AX384" s="12" t="s">
        <v>85</v>
      </c>
      <c r="AY384" s="155" t="s">
        <v>171</v>
      </c>
    </row>
    <row r="385" spans="2:65" s="13" customFormat="1">
      <c r="B385" s="172"/>
      <c r="D385" s="150" t="s">
        <v>182</v>
      </c>
      <c r="E385" s="173" t="s">
        <v>1</v>
      </c>
      <c r="F385" s="174" t="s">
        <v>546</v>
      </c>
      <c r="H385" s="175">
        <v>1</v>
      </c>
      <c r="I385" s="176"/>
      <c r="L385" s="172"/>
      <c r="M385" s="177"/>
      <c r="T385" s="178"/>
      <c r="AT385" s="173" t="s">
        <v>182</v>
      </c>
      <c r="AU385" s="173" t="s">
        <v>98</v>
      </c>
      <c r="AV385" s="13" t="s">
        <v>178</v>
      </c>
      <c r="AW385" s="13" t="s">
        <v>40</v>
      </c>
      <c r="AX385" s="13" t="s">
        <v>92</v>
      </c>
      <c r="AY385" s="173" t="s">
        <v>171</v>
      </c>
    </row>
    <row r="386" spans="2:65" s="1" customFormat="1" ht="16.5" customHeight="1">
      <c r="B386" s="33"/>
      <c r="C386" s="162" t="s">
        <v>417</v>
      </c>
      <c r="D386" s="162" t="s">
        <v>250</v>
      </c>
      <c r="E386" s="163" t="s">
        <v>2760</v>
      </c>
      <c r="F386" s="164" t="s">
        <v>2761</v>
      </c>
      <c r="G386" s="165" t="s">
        <v>382</v>
      </c>
      <c r="H386" s="166">
        <v>1</v>
      </c>
      <c r="I386" s="167"/>
      <c r="J386" s="168">
        <f>ROUND(I386*H386,2)</f>
        <v>0</v>
      </c>
      <c r="K386" s="164" t="s">
        <v>1</v>
      </c>
      <c r="L386" s="169"/>
      <c r="M386" s="170" t="s">
        <v>1</v>
      </c>
      <c r="N386" s="171" t="s">
        <v>50</v>
      </c>
      <c r="P386" s="146">
        <f>O386*H386</f>
        <v>0</v>
      </c>
      <c r="Q386" s="146">
        <v>1.0999999999999999E-2</v>
      </c>
      <c r="R386" s="146">
        <f>Q386*H386</f>
        <v>1.0999999999999999E-2</v>
      </c>
      <c r="S386" s="146">
        <v>0</v>
      </c>
      <c r="T386" s="147">
        <f>S386*H386</f>
        <v>0</v>
      </c>
      <c r="AR386" s="148" t="s">
        <v>219</v>
      </c>
      <c r="AT386" s="148" t="s">
        <v>250</v>
      </c>
      <c r="AU386" s="148" t="s">
        <v>98</v>
      </c>
      <c r="AY386" s="17" t="s">
        <v>171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7" t="s">
        <v>92</v>
      </c>
      <c r="BK386" s="149">
        <f>ROUND(I386*H386,2)</f>
        <v>0</v>
      </c>
      <c r="BL386" s="17" t="s">
        <v>178</v>
      </c>
      <c r="BM386" s="148" t="s">
        <v>2762</v>
      </c>
    </row>
    <row r="387" spans="2:65" s="1" customFormat="1">
      <c r="B387" s="33"/>
      <c r="D387" s="150" t="s">
        <v>180</v>
      </c>
      <c r="F387" s="151" t="s">
        <v>2761</v>
      </c>
      <c r="I387" s="152"/>
      <c r="L387" s="33"/>
      <c r="M387" s="153"/>
      <c r="T387" s="57"/>
      <c r="AT387" s="17" t="s">
        <v>180</v>
      </c>
      <c r="AU387" s="17" t="s">
        <v>98</v>
      </c>
    </row>
    <row r="388" spans="2:65" s="14" customFormat="1">
      <c r="B388" s="182"/>
      <c r="D388" s="150" t="s">
        <v>182</v>
      </c>
      <c r="E388" s="183" t="s">
        <v>1</v>
      </c>
      <c r="F388" s="184" t="s">
        <v>2175</v>
      </c>
      <c r="H388" s="183" t="s">
        <v>1</v>
      </c>
      <c r="I388" s="185"/>
      <c r="L388" s="182"/>
      <c r="M388" s="186"/>
      <c r="T388" s="187"/>
      <c r="AT388" s="183" t="s">
        <v>182</v>
      </c>
      <c r="AU388" s="183" t="s">
        <v>98</v>
      </c>
      <c r="AV388" s="14" t="s">
        <v>92</v>
      </c>
      <c r="AW388" s="14" t="s">
        <v>40</v>
      </c>
      <c r="AX388" s="14" t="s">
        <v>85</v>
      </c>
      <c r="AY388" s="183" t="s">
        <v>171</v>
      </c>
    </row>
    <row r="389" spans="2:65" s="12" customFormat="1">
      <c r="B389" s="154"/>
      <c r="D389" s="150" t="s">
        <v>182</v>
      </c>
      <c r="E389" s="155" t="s">
        <v>1</v>
      </c>
      <c r="F389" s="156" t="s">
        <v>785</v>
      </c>
      <c r="H389" s="157">
        <v>1</v>
      </c>
      <c r="I389" s="158"/>
      <c r="L389" s="154"/>
      <c r="M389" s="159"/>
      <c r="T389" s="160"/>
      <c r="AT389" s="155" t="s">
        <v>182</v>
      </c>
      <c r="AU389" s="155" t="s">
        <v>98</v>
      </c>
      <c r="AV389" s="12" t="s">
        <v>98</v>
      </c>
      <c r="AW389" s="12" t="s">
        <v>40</v>
      </c>
      <c r="AX389" s="12" t="s">
        <v>85</v>
      </c>
      <c r="AY389" s="155" t="s">
        <v>171</v>
      </c>
    </row>
    <row r="390" spans="2:65" s="13" customFormat="1">
      <c r="B390" s="172"/>
      <c r="D390" s="150" t="s">
        <v>182</v>
      </c>
      <c r="E390" s="173" t="s">
        <v>1</v>
      </c>
      <c r="F390" s="174" t="s">
        <v>546</v>
      </c>
      <c r="H390" s="175">
        <v>1</v>
      </c>
      <c r="I390" s="176"/>
      <c r="L390" s="172"/>
      <c r="M390" s="177"/>
      <c r="T390" s="178"/>
      <c r="AT390" s="173" t="s">
        <v>182</v>
      </c>
      <c r="AU390" s="173" t="s">
        <v>98</v>
      </c>
      <c r="AV390" s="13" t="s">
        <v>178</v>
      </c>
      <c r="AW390" s="13" t="s">
        <v>40</v>
      </c>
      <c r="AX390" s="13" t="s">
        <v>92</v>
      </c>
      <c r="AY390" s="173" t="s">
        <v>171</v>
      </c>
    </row>
    <row r="391" spans="2:65" s="1" customFormat="1" ht="24.15" customHeight="1">
      <c r="B391" s="33"/>
      <c r="C391" s="137" t="s">
        <v>422</v>
      </c>
      <c r="D391" s="137" t="s">
        <v>173</v>
      </c>
      <c r="E391" s="138" t="s">
        <v>2189</v>
      </c>
      <c r="F391" s="139" t="s">
        <v>2190</v>
      </c>
      <c r="G391" s="140" t="s">
        <v>382</v>
      </c>
      <c r="H391" s="141">
        <v>1</v>
      </c>
      <c r="I391" s="142"/>
      <c r="J391" s="143">
        <f>ROUND(I391*H391,2)</f>
        <v>0</v>
      </c>
      <c r="K391" s="139" t="s">
        <v>177</v>
      </c>
      <c r="L391" s="33"/>
      <c r="M391" s="144" t="s">
        <v>1</v>
      </c>
      <c r="N391" s="145" t="s">
        <v>50</v>
      </c>
      <c r="P391" s="146">
        <f>O391*H391</f>
        <v>0</v>
      </c>
      <c r="Q391" s="146">
        <v>1.7099999999999999E-3</v>
      </c>
      <c r="R391" s="146">
        <f>Q391*H391</f>
        <v>1.7099999999999999E-3</v>
      </c>
      <c r="S391" s="146">
        <v>0</v>
      </c>
      <c r="T391" s="147">
        <f>S391*H391</f>
        <v>0</v>
      </c>
      <c r="AR391" s="148" t="s">
        <v>178</v>
      </c>
      <c r="AT391" s="148" t="s">
        <v>173</v>
      </c>
      <c r="AU391" s="148" t="s">
        <v>98</v>
      </c>
      <c r="AY391" s="17" t="s">
        <v>171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92</v>
      </c>
      <c r="BK391" s="149">
        <f>ROUND(I391*H391,2)</f>
        <v>0</v>
      </c>
      <c r="BL391" s="17" t="s">
        <v>178</v>
      </c>
      <c r="BM391" s="148" t="s">
        <v>2763</v>
      </c>
    </row>
    <row r="392" spans="2:65" s="1" customFormat="1" ht="28.8">
      <c r="B392" s="33"/>
      <c r="D392" s="150" t="s">
        <v>180</v>
      </c>
      <c r="F392" s="151" t="s">
        <v>2192</v>
      </c>
      <c r="I392" s="152"/>
      <c r="L392" s="33"/>
      <c r="M392" s="153"/>
      <c r="T392" s="57"/>
      <c r="AT392" s="17" t="s">
        <v>180</v>
      </c>
      <c r="AU392" s="17" t="s">
        <v>98</v>
      </c>
    </row>
    <row r="393" spans="2:65" s="14" customFormat="1">
      <c r="B393" s="182"/>
      <c r="D393" s="150" t="s">
        <v>182</v>
      </c>
      <c r="E393" s="183" t="s">
        <v>1</v>
      </c>
      <c r="F393" s="184" t="s">
        <v>2175</v>
      </c>
      <c r="H393" s="183" t="s">
        <v>1</v>
      </c>
      <c r="I393" s="185"/>
      <c r="L393" s="182"/>
      <c r="M393" s="186"/>
      <c r="T393" s="187"/>
      <c r="AT393" s="183" t="s">
        <v>182</v>
      </c>
      <c r="AU393" s="183" t="s">
        <v>98</v>
      </c>
      <c r="AV393" s="14" t="s">
        <v>92</v>
      </c>
      <c r="AW393" s="14" t="s">
        <v>40</v>
      </c>
      <c r="AX393" s="14" t="s">
        <v>85</v>
      </c>
      <c r="AY393" s="183" t="s">
        <v>171</v>
      </c>
    </row>
    <row r="394" spans="2:65" s="12" customFormat="1">
      <c r="B394" s="154"/>
      <c r="D394" s="150" t="s">
        <v>182</v>
      </c>
      <c r="E394" s="155" t="s">
        <v>1</v>
      </c>
      <c r="F394" s="156" t="s">
        <v>785</v>
      </c>
      <c r="H394" s="157">
        <v>1</v>
      </c>
      <c r="I394" s="158"/>
      <c r="L394" s="154"/>
      <c r="M394" s="159"/>
      <c r="T394" s="160"/>
      <c r="AT394" s="155" t="s">
        <v>182</v>
      </c>
      <c r="AU394" s="155" t="s">
        <v>98</v>
      </c>
      <c r="AV394" s="12" t="s">
        <v>98</v>
      </c>
      <c r="AW394" s="12" t="s">
        <v>40</v>
      </c>
      <c r="AX394" s="12" t="s">
        <v>85</v>
      </c>
      <c r="AY394" s="155" t="s">
        <v>171</v>
      </c>
    </row>
    <row r="395" spans="2:65" s="13" customFormat="1">
      <c r="B395" s="172"/>
      <c r="D395" s="150" t="s">
        <v>182</v>
      </c>
      <c r="E395" s="173" t="s">
        <v>1</v>
      </c>
      <c r="F395" s="174" t="s">
        <v>546</v>
      </c>
      <c r="H395" s="175">
        <v>1</v>
      </c>
      <c r="I395" s="176"/>
      <c r="L395" s="172"/>
      <c r="M395" s="177"/>
      <c r="T395" s="178"/>
      <c r="AT395" s="173" t="s">
        <v>182</v>
      </c>
      <c r="AU395" s="173" t="s">
        <v>98</v>
      </c>
      <c r="AV395" s="13" t="s">
        <v>178</v>
      </c>
      <c r="AW395" s="13" t="s">
        <v>40</v>
      </c>
      <c r="AX395" s="13" t="s">
        <v>92</v>
      </c>
      <c r="AY395" s="173" t="s">
        <v>171</v>
      </c>
    </row>
    <row r="396" spans="2:65" s="1" customFormat="1" ht="16.5" customHeight="1">
      <c r="B396" s="33"/>
      <c r="C396" s="162" t="s">
        <v>426</v>
      </c>
      <c r="D396" s="162" t="s">
        <v>250</v>
      </c>
      <c r="E396" s="163" t="s">
        <v>2193</v>
      </c>
      <c r="F396" s="164" t="s">
        <v>2194</v>
      </c>
      <c r="G396" s="165" t="s">
        <v>382</v>
      </c>
      <c r="H396" s="166">
        <v>1</v>
      </c>
      <c r="I396" s="167"/>
      <c r="J396" s="168">
        <f>ROUND(I396*H396,2)</f>
        <v>0</v>
      </c>
      <c r="K396" s="164" t="s">
        <v>1</v>
      </c>
      <c r="L396" s="169"/>
      <c r="M396" s="170" t="s">
        <v>1</v>
      </c>
      <c r="N396" s="171" t="s">
        <v>50</v>
      </c>
      <c r="P396" s="146">
        <f>O396*H396</f>
        <v>0</v>
      </c>
      <c r="Q396" s="146">
        <v>1.55E-2</v>
      </c>
      <c r="R396" s="146">
        <f>Q396*H396</f>
        <v>1.55E-2</v>
      </c>
      <c r="S396" s="146">
        <v>0</v>
      </c>
      <c r="T396" s="147">
        <f>S396*H396</f>
        <v>0</v>
      </c>
      <c r="AR396" s="148" t="s">
        <v>219</v>
      </c>
      <c r="AT396" s="148" t="s">
        <v>250</v>
      </c>
      <c r="AU396" s="148" t="s">
        <v>98</v>
      </c>
      <c r="AY396" s="17" t="s">
        <v>171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92</v>
      </c>
      <c r="BK396" s="149">
        <f>ROUND(I396*H396,2)</f>
        <v>0</v>
      </c>
      <c r="BL396" s="17" t="s">
        <v>178</v>
      </c>
      <c r="BM396" s="148" t="s">
        <v>2764</v>
      </c>
    </row>
    <row r="397" spans="2:65" s="1" customFormat="1">
      <c r="B397" s="33"/>
      <c r="D397" s="150" t="s">
        <v>180</v>
      </c>
      <c r="F397" s="151" t="s">
        <v>2194</v>
      </c>
      <c r="I397" s="152"/>
      <c r="L397" s="33"/>
      <c r="M397" s="153"/>
      <c r="T397" s="57"/>
      <c r="AT397" s="17" t="s">
        <v>180</v>
      </c>
      <c r="AU397" s="17" t="s">
        <v>98</v>
      </c>
    </row>
    <row r="398" spans="2:65" s="14" customFormat="1">
      <c r="B398" s="182"/>
      <c r="D398" s="150" t="s">
        <v>182</v>
      </c>
      <c r="E398" s="183" t="s">
        <v>1</v>
      </c>
      <c r="F398" s="184" t="s">
        <v>2175</v>
      </c>
      <c r="H398" s="183" t="s">
        <v>1</v>
      </c>
      <c r="I398" s="185"/>
      <c r="L398" s="182"/>
      <c r="M398" s="186"/>
      <c r="T398" s="187"/>
      <c r="AT398" s="183" t="s">
        <v>182</v>
      </c>
      <c r="AU398" s="183" t="s">
        <v>98</v>
      </c>
      <c r="AV398" s="14" t="s">
        <v>92</v>
      </c>
      <c r="AW398" s="14" t="s">
        <v>40</v>
      </c>
      <c r="AX398" s="14" t="s">
        <v>85</v>
      </c>
      <c r="AY398" s="183" t="s">
        <v>171</v>
      </c>
    </row>
    <row r="399" spans="2:65" s="12" customFormat="1">
      <c r="B399" s="154"/>
      <c r="D399" s="150" t="s">
        <v>182</v>
      </c>
      <c r="E399" s="155" t="s">
        <v>1</v>
      </c>
      <c r="F399" s="156" t="s">
        <v>785</v>
      </c>
      <c r="H399" s="157">
        <v>1</v>
      </c>
      <c r="I399" s="158"/>
      <c r="L399" s="154"/>
      <c r="M399" s="159"/>
      <c r="T399" s="160"/>
      <c r="AT399" s="155" t="s">
        <v>182</v>
      </c>
      <c r="AU399" s="155" t="s">
        <v>98</v>
      </c>
      <c r="AV399" s="12" t="s">
        <v>98</v>
      </c>
      <c r="AW399" s="12" t="s">
        <v>40</v>
      </c>
      <c r="AX399" s="12" t="s">
        <v>85</v>
      </c>
      <c r="AY399" s="155" t="s">
        <v>171</v>
      </c>
    </row>
    <row r="400" spans="2:65" s="13" customFormat="1">
      <c r="B400" s="172"/>
      <c r="D400" s="150" t="s">
        <v>182</v>
      </c>
      <c r="E400" s="173" t="s">
        <v>1</v>
      </c>
      <c r="F400" s="174" t="s">
        <v>546</v>
      </c>
      <c r="H400" s="175">
        <v>1</v>
      </c>
      <c r="I400" s="176"/>
      <c r="L400" s="172"/>
      <c r="M400" s="177"/>
      <c r="T400" s="178"/>
      <c r="AT400" s="173" t="s">
        <v>182</v>
      </c>
      <c r="AU400" s="173" t="s">
        <v>98</v>
      </c>
      <c r="AV400" s="13" t="s">
        <v>178</v>
      </c>
      <c r="AW400" s="13" t="s">
        <v>40</v>
      </c>
      <c r="AX400" s="13" t="s">
        <v>92</v>
      </c>
      <c r="AY400" s="173" t="s">
        <v>171</v>
      </c>
    </row>
    <row r="401" spans="2:65" s="1" customFormat="1" ht="24.15" customHeight="1">
      <c r="B401" s="33"/>
      <c r="C401" s="137" t="s">
        <v>430</v>
      </c>
      <c r="D401" s="137" t="s">
        <v>173</v>
      </c>
      <c r="E401" s="138" t="s">
        <v>2196</v>
      </c>
      <c r="F401" s="139" t="s">
        <v>2197</v>
      </c>
      <c r="G401" s="140" t="s">
        <v>197</v>
      </c>
      <c r="H401" s="141">
        <v>40.799999999999997</v>
      </c>
      <c r="I401" s="142"/>
      <c r="J401" s="143">
        <f>ROUND(I401*H401,2)</f>
        <v>0</v>
      </c>
      <c r="K401" s="139" t="s">
        <v>177</v>
      </c>
      <c r="L401" s="33"/>
      <c r="M401" s="144" t="s">
        <v>1</v>
      </c>
      <c r="N401" s="145" t="s">
        <v>50</v>
      </c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AR401" s="148" t="s">
        <v>178</v>
      </c>
      <c r="AT401" s="148" t="s">
        <v>173</v>
      </c>
      <c r="AU401" s="148" t="s">
        <v>98</v>
      </c>
      <c r="AY401" s="17" t="s">
        <v>171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92</v>
      </c>
      <c r="BK401" s="149">
        <f>ROUND(I401*H401,2)</f>
        <v>0</v>
      </c>
      <c r="BL401" s="17" t="s">
        <v>178</v>
      </c>
      <c r="BM401" s="148" t="s">
        <v>2765</v>
      </c>
    </row>
    <row r="402" spans="2:65" s="1" customFormat="1" ht="28.8">
      <c r="B402" s="33"/>
      <c r="D402" s="150" t="s">
        <v>180</v>
      </c>
      <c r="F402" s="151" t="s">
        <v>2199</v>
      </c>
      <c r="I402" s="152"/>
      <c r="L402" s="33"/>
      <c r="M402" s="153"/>
      <c r="T402" s="57"/>
      <c r="AT402" s="17" t="s">
        <v>180</v>
      </c>
      <c r="AU402" s="17" t="s">
        <v>98</v>
      </c>
    </row>
    <row r="403" spans="2:65" s="14" customFormat="1">
      <c r="B403" s="182"/>
      <c r="D403" s="150" t="s">
        <v>182</v>
      </c>
      <c r="E403" s="183" t="s">
        <v>1</v>
      </c>
      <c r="F403" s="184" t="s">
        <v>2766</v>
      </c>
      <c r="H403" s="183" t="s">
        <v>1</v>
      </c>
      <c r="I403" s="185"/>
      <c r="L403" s="182"/>
      <c r="M403" s="186"/>
      <c r="T403" s="187"/>
      <c r="AT403" s="183" t="s">
        <v>182</v>
      </c>
      <c r="AU403" s="183" t="s">
        <v>98</v>
      </c>
      <c r="AV403" s="14" t="s">
        <v>92</v>
      </c>
      <c r="AW403" s="14" t="s">
        <v>40</v>
      </c>
      <c r="AX403" s="14" t="s">
        <v>85</v>
      </c>
      <c r="AY403" s="183" t="s">
        <v>171</v>
      </c>
    </row>
    <row r="404" spans="2:65" s="12" customFormat="1">
      <c r="B404" s="154"/>
      <c r="D404" s="150" t="s">
        <v>182</v>
      </c>
      <c r="E404" s="155" t="s">
        <v>1</v>
      </c>
      <c r="F404" s="156" t="s">
        <v>2767</v>
      </c>
      <c r="H404" s="157">
        <v>40.799999999999997</v>
      </c>
      <c r="I404" s="158"/>
      <c r="L404" s="154"/>
      <c r="M404" s="159"/>
      <c r="T404" s="160"/>
      <c r="AT404" s="155" t="s">
        <v>182</v>
      </c>
      <c r="AU404" s="155" t="s">
        <v>98</v>
      </c>
      <c r="AV404" s="12" t="s">
        <v>98</v>
      </c>
      <c r="AW404" s="12" t="s">
        <v>40</v>
      </c>
      <c r="AX404" s="12" t="s">
        <v>85</v>
      </c>
      <c r="AY404" s="155" t="s">
        <v>171</v>
      </c>
    </row>
    <row r="405" spans="2:65" s="13" customFormat="1">
      <c r="B405" s="172"/>
      <c r="D405" s="150" t="s">
        <v>182</v>
      </c>
      <c r="E405" s="173" t="s">
        <v>1</v>
      </c>
      <c r="F405" s="174" t="s">
        <v>546</v>
      </c>
      <c r="H405" s="175">
        <v>40.799999999999997</v>
      </c>
      <c r="I405" s="176"/>
      <c r="L405" s="172"/>
      <c r="M405" s="177"/>
      <c r="T405" s="178"/>
      <c r="AT405" s="173" t="s">
        <v>182</v>
      </c>
      <c r="AU405" s="173" t="s">
        <v>98</v>
      </c>
      <c r="AV405" s="13" t="s">
        <v>178</v>
      </c>
      <c r="AW405" s="13" t="s">
        <v>40</v>
      </c>
      <c r="AX405" s="13" t="s">
        <v>92</v>
      </c>
      <c r="AY405" s="173" t="s">
        <v>171</v>
      </c>
    </row>
    <row r="406" spans="2:65" s="1" customFormat="1" ht="21.75" customHeight="1">
      <c r="B406" s="33"/>
      <c r="C406" s="162" t="s">
        <v>434</v>
      </c>
      <c r="D406" s="162" t="s">
        <v>250</v>
      </c>
      <c r="E406" s="163" t="s">
        <v>2202</v>
      </c>
      <c r="F406" s="164" t="s">
        <v>2203</v>
      </c>
      <c r="G406" s="165" t="s">
        <v>197</v>
      </c>
      <c r="H406" s="166">
        <v>41.411999999999999</v>
      </c>
      <c r="I406" s="167"/>
      <c r="J406" s="168">
        <f>ROUND(I406*H406,2)</f>
        <v>0</v>
      </c>
      <c r="K406" s="164" t="s">
        <v>1</v>
      </c>
      <c r="L406" s="169"/>
      <c r="M406" s="170" t="s">
        <v>1</v>
      </c>
      <c r="N406" s="171" t="s">
        <v>50</v>
      </c>
      <c r="P406" s="146">
        <f>O406*H406</f>
        <v>0</v>
      </c>
      <c r="Q406" s="146">
        <v>6.6E-4</v>
      </c>
      <c r="R406" s="146">
        <f>Q406*H406</f>
        <v>2.7331919999999999E-2</v>
      </c>
      <c r="S406" s="146">
        <v>0</v>
      </c>
      <c r="T406" s="147">
        <f>S406*H406</f>
        <v>0</v>
      </c>
      <c r="AR406" s="148" t="s">
        <v>219</v>
      </c>
      <c r="AT406" s="148" t="s">
        <v>250</v>
      </c>
      <c r="AU406" s="148" t="s">
        <v>98</v>
      </c>
      <c r="AY406" s="17" t="s">
        <v>171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7" t="s">
        <v>92</v>
      </c>
      <c r="BK406" s="149">
        <f>ROUND(I406*H406,2)</f>
        <v>0</v>
      </c>
      <c r="BL406" s="17" t="s">
        <v>178</v>
      </c>
      <c r="BM406" s="148" t="s">
        <v>2768</v>
      </c>
    </row>
    <row r="407" spans="2:65" s="1" customFormat="1">
      <c r="B407" s="33"/>
      <c r="D407" s="150" t="s">
        <v>180</v>
      </c>
      <c r="F407" s="151" t="s">
        <v>2203</v>
      </c>
      <c r="I407" s="152"/>
      <c r="L407" s="33"/>
      <c r="M407" s="153"/>
      <c r="T407" s="57"/>
      <c r="AT407" s="17" t="s">
        <v>180</v>
      </c>
      <c r="AU407" s="17" t="s">
        <v>98</v>
      </c>
    </row>
    <row r="408" spans="2:65" s="12" customFormat="1">
      <c r="B408" s="154"/>
      <c r="D408" s="150" t="s">
        <v>182</v>
      </c>
      <c r="E408" s="155" t="s">
        <v>1</v>
      </c>
      <c r="F408" s="156" t="s">
        <v>2769</v>
      </c>
      <c r="H408" s="157">
        <v>41.411999999999999</v>
      </c>
      <c r="I408" s="158"/>
      <c r="L408" s="154"/>
      <c r="M408" s="159"/>
      <c r="T408" s="160"/>
      <c r="AT408" s="155" t="s">
        <v>182</v>
      </c>
      <c r="AU408" s="155" t="s">
        <v>98</v>
      </c>
      <c r="AV408" s="12" t="s">
        <v>98</v>
      </c>
      <c r="AW408" s="12" t="s">
        <v>40</v>
      </c>
      <c r="AX408" s="12" t="s">
        <v>85</v>
      </c>
      <c r="AY408" s="155" t="s">
        <v>171</v>
      </c>
    </row>
    <row r="409" spans="2:65" s="13" customFormat="1">
      <c r="B409" s="172"/>
      <c r="D409" s="150" t="s">
        <v>182</v>
      </c>
      <c r="E409" s="173" t="s">
        <v>1</v>
      </c>
      <c r="F409" s="174" t="s">
        <v>546</v>
      </c>
      <c r="H409" s="175">
        <v>41.411999999999999</v>
      </c>
      <c r="I409" s="176"/>
      <c r="L409" s="172"/>
      <c r="M409" s="177"/>
      <c r="T409" s="178"/>
      <c r="AT409" s="173" t="s">
        <v>182</v>
      </c>
      <c r="AU409" s="173" t="s">
        <v>98</v>
      </c>
      <c r="AV409" s="13" t="s">
        <v>178</v>
      </c>
      <c r="AW409" s="13" t="s">
        <v>40</v>
      </c>
      <c r="AX409" s="13" t="s">
        <v>92</v>
      </c>
      <c r="AY409" s="173" t="s">
        <v>171</v>
      </c>
    </row>
    <row r="410" spans="2:65" s="1" customFormat="1" ht="24.15" customHeight="1">
      <c r="B410" s="33"/>
      <c r="C410" s="137" t="s">
        <v>439</v>
      </c>
      <c r="D410" s="137" t="s">
        <v>173</v>
      </c>
      <c r="E410" s="138" t="s">
        <v>2206</v>
      </c>
      <c r="F410" s="139" t="s">
        <v>2207</v>
      </c>
      <c r="G410" s="140" t="s">
        <v>197</v>
      </c>
      <c r="H410" s="141">
        <v>300</v>
      </c>
      <c r="I410" s="142"/>
      <c r="J410" s="143">
        <f>ROUND(I410*H410,2)</f>
        <v>0</v>
      </c>
      <c r="K410" s="139" t="s">
        <v>177</v>
      </c>
      <c r="L410" s="33"/>
      <c r="M410" s="144" t="s">
        <v>1</v>
      </c>
      <c r="N410" s="145" t="s">
        <v>50</v>
      </c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AR410" s="148" t="s">
        <v>178</v>
      </c>
      <c r="AT410" s="148" t="s">
        <v>173</v>
      </c>
      <c r="AU410" s="148" t="s">
        <v>98</v>
      </c>
      <c r="AY410" s="17" t="s">
        <v>171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7" t="s">
        <v>92</v>
      </c>
      <c r="BK410" s="149">
        <f>ROUND(I410*H410,2)</f>
        <v>0</v>
      </c>
      <c r="BL410" s="17" t="s">
        <v>178</v>
      </c>
      <c r="BM410" s="148" t="s">
        <v>2770</v>
      </c>
    </row>
    <row r="411" spans="2:65" s="1" customFormat="1" ht="28.8">
      <c r="B411" s="33"/>
      <c r="D411" s="150" t="s">
        <v>180</v>
      </c>
      <c r="F411" s="151" t="s">
        <v>2209</v>
      </c>
      <c r="I411" s="152"/>
      <c r="L411" s="33"/>
      <c r="M411" s="153"/>
      <c r="T411" s="57"/>
      <c r="AT411" s="17" t="s">
        <v>180</v>
      </c>
      <c r="AU411" s="17" t="s">
        <v>98</v>
      </c>
    </row>
    <row r="412" spans="2:65" s="1" customFormat="1" ht="19.2">
      <c r="B412" s="33"/>
      <c r="D412" s="150" t="s">
        <v>188</v>
      </c>
      <c r="F412" s="161" t="s">
        <v>2210</v>
      </c>
      <c r="I412" s="152"/>
      <c r="L412" s="33"/>
      <c r="M412" s="153"/>
      <c r="T412" s="57"/>
      <c r="AT412" s="17" t="s">
        <v>188</v>
      </c>
      <c r="AU412" s="17" t="s">
        <v>98</v>
      </c>
    </row>
    <row r="413" spans="2:65" s="12" customFormat="1">
      <c r="B413" s="154"/>
      <c r="D413" s="150" t="s">
        <v>182</v>
      </c>
      <c r="E413" s="155" t="s">
        <v>1</v>
      </c>
      <c r="F413" s="156" t="s">
        <v>2771</v>
      </c>
      <c r="H413" s="157">
        <v>300</v>
      </c>
      <c r="I413" s="158"/>
      <c r="L413" s="154"/>
      <c r="M413" s="159"/>
      <c r="T413" s="160"/>
      <c r="AT413" s="155" t="s">
        <v>182</v>
      </c>
      <c r="AU413" s="155" t="s">
        <v>98</v>
      </c>
      <c r="AV413" s="12" t="s">
        <v>98</v>
      </c>
      <c r="AW413" s="12" t="s">
        <v>40</v>
      </c>
      <c r="AX413" s="12" t="s">
        <v>85</v>
      </c>
      <c r="AY413" s="155" t="s">
        <v>171</v>
      </c>
    </row>
    <row r="414" spans="2:65" s="13" customFormat="1">
      <c r="B414" s="172"/>
      <c r="D414" s="150" t="s">
        <v>182</v>
      </c>
      <c r="E414" s="173" t="s">
        <v>1</v>
      </c>
      <c r="F414" s="174" t="s">
        <v>546</v>
      </c>
      <c r="H414" s="175">
        <v>300</v>
      </c>
      <c r="I414" s="176"/>
      <c r="L414" s="172"/>
      <c r="M414" s="177"/>
      <c r="T414" s="178"/>
      <c r="AT414" s="173" t="s">
        <v>182</v>
      </c>
      <c r="AU414" s="173" t="s">
        <v>98</v>
      </c>
      <c r="AV414" s="13" t="s">
        <v>178</v>
      </c>
      <c r="AW414" s="13" t="s">
        <v>40</v>
      </c>
      <c r="AX414" s="13" t="s">
        <v>92</v>
      </c>
      <c r="AY414" s="173" t="s">
        <v>171</v>
      </c>
    </row>
    <row r="415" spans="2:65" s="1" customFormat="1" ht="21.75" customHeight="1">
      <c r="B415" s="33"/>
      <c r="C415" s="162" t="s">
        <v>444</v>
      </c>
      <c r="D415" s="162" t="s">
        <v>250</v>
      </c>
      <c r="E415" s="163" t="s">
        <v>2212</v>
      </c>
      <c r="F415" s="164" t="s">
        <v>2213</v>
      </c>
      <c r="G415" s="165" t="s">
        <v>197</v>
      </c>
      <c r="H415" s="166">
        <v>304.5</v>
      </c>
      <c r="I415" s="167"/>
      <c r="J415" s="168">
        <f>ROUND(I415*H415,2)</f>
        <v>0</v>
      </c>
      <c r="K415" s="164" t="s">
        <v>177</v>
      </c>
      <c r="L415" s="169"/>
      <c r="M415" s="170" t="s">
        <v>1</v>
      </c>
      <c r="N415" s="171" t="s">
        <v>50</v>
      </c>
      <c r="P415" s="146">
        <f>O415*H415</f>
        <v>0</v>
      </c>
      <c r="Q415" s="146">
        <v>1.06E-3</v>
      </c>
      <c r="R415" s="146">
        <f>Q415*H415</f>
        <v>0.32277</v>
      </c>
      <c r="S415" s="146">
        <v>0</v>
      </c>
      <c r="T415" s="147">
        <f>S415*H415</f>
        <v>0</v>
      </c>
      <c r="AR415" s="148" t="s">
        <v>219</v>
      </c>
      <c r="AT415" s="148" t="s">
        <v>250</v>
      </c>
      <c r="AU415" s="148" t="s">
        <v>98</v>
      </c>
      <c r="AY415" s="17" t="s">
        <v>171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7" t="s">
        <v>92</v>
      </c>
      <c r="BK415" s="149">
        <f>ROUND(I415*H415,2)</f>
        <v>0</v>
      </c>
      <c r="BL415" s="17" t="s">
        <v>178</v>
      </c>
      <c r="BM415" s="148" t="s">
        <v>2772</v>
      </c>
    </row>
    <row r="416" spans="2:65" s="1" customFormat="1">
      <c r="B416" s="33"/>
      <c r="D416" s="150" t="s">
        <v>180</v>
      </c>
      <c r="F416" s="151" t="s">
        <v>2213</v>
      </c>
      <c r="I416" s="152"/>
      <c r="L416" s="33"/>
      <c r="M416" s="153"/>
      <c r="T416" s="57"/>
      <c r="AT416" s="17" t="s">
        <v>180</v>
      </c>
      <c r="AU416" s="17" t="s">
        <v>98</v>
      </c>
    </row>
    <row r="417" spans="2:65" s="12" customFormat="1">
      <c r="B417" s="154"/>
      <c r="D417" s="150" t="s">
        <v>182</v>
      </c>
      <c r="E417" s="155" t="s">
        <v>1</v>
      </c>
      <c r="F417" s="156" t="s">
        <v>2773</v>
      </c>
      <c r="H417" s="157">
        <v>304.5</v>
      </c>
      <c r="I417" s="158"/>
      <c r="L417" s="154"/>
      <c r="M417" s="159"/>
      <c r="T417" s="160"/>
      <c r="AT417" s="155" t="s">
        <v>182</v>
      </c>
      <c r="AU417" s="155" t="s">
        <v>98</v>
      </c>
      <c r="AV417" s="12" t="s">
        <v>98</v>
      </c>
      <c r="AW417" s="12" t="s">
        <v>40</v>
      </c>
      <c r="AX417" s="12" t="s">
        <v>85</v>
      </c>
      <c r="AY417" s="155" t="s">
        <v>171</v>
      </c>
    </row>
    <row r="418" spans="2:65" s="13" customFormat="1">
      <c r="B418" s="172"/>
      <c r="D418" s="150" t="s">
        <v>182</v>
      </c>
      <c r="E418" s="173" t="s">
        <v>1</v>
      </c>
      <c r="F418" s="174" t="s">
        <v>546</v>
      </c>
      <c r="H418" s="175">
        <v>304.5</v>
      </c>
      <c r="I418" s="176"/>
      <c r="L418" s="172"/>
      <c r="M418" s="177"/>
      <c r="T418" s="178"/>
      <c r="AT418" s="173" t="s">
        <v>182</v>
      </c>
      <c r="AU418" s="173" t="s">
        <v>98</v>
      </c>
      <c r="AV418" s="13" t="s">
        <v>178</v>
      </c>
      <c r="AW418" s="13" t="s">
        <v>40</v>
      </c>
      <c r="AX418" s="13" t="s">
        <v>92</v>
      </c>
      <c r="AY418" s="173" t="s">
        <v>171</v>
      </c>
    </row>
    <row r="419" spans="2:65" s="1" customFormat="1" ht="24.15" customHeight="1">
      <c r="B419" s="33"/>
      <c r="C419" s="137" t="s">
        <v>448</v>
      </c>
      <c r="D419" s="137" t="s">
        <v>173</v>
      </c>
      <c r="E419" s="138" t="s">
        <v>2216</v>
      </c>
      <c r="F419" s="139" t="s">
        <v>2217</v>
      </c>
      <c r="G419" s="140" t="s">
        <v>197</v>
      </c>
      <c r="H419" s="141">
        <v>133</v>
      </c>
      <c r="I419" s="142"/>
      <c r="J419" s="143">
        <f>ROUND(I419*H419,2)</f>
        <v>0</v>
      </c>
      <c r="K419" s="139" t="s">
        <v>177</v>
      </c>
      <c r="L419" s="33"/>
      <c r="M419" s="144" t="s">
        <v>1</v>
      </c>
      <c r="N419" s="145" t="s">
        <v>50</v>
      </c>
      <c r="P419" s="146">
        <f>O419*H419</f>
        <v>0</v>
      </c>
      <c r="Q419" s="146">
        <v>0</v>
      </c>
      <c r="R419" s="146">
        <f>Q419*H419</f>
        <v>0</v>
      </c>
      <c r="S419" s="146">
        <v>0</v>
      </c>
      <c r="T419" s="147">
        <f>S419*H419</f>
        <v>0</v>
      </c>
      <c r="AR419" s="148" t="s">
        <v>178</v>
      </c>
      <c r="AT419" s="148" t="s">
        <v>173</v>
      </c>
      <c r="AU419" s="148" t="s">
        <v>98</v>
      </c>
      <c r="AY419" s="17" t="s">
        <v>171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92</v>
      </c>
      <c r="BK419" s="149">
        <f>ROUND(I419*H419,2)</f>
        <v>0</v>
      </c>
      <c r="BL419" s="17" t="s">
        <v>178</v>
      </c>
      <c r="BM419" s="148" t="s">
        <v>2774</v>
      </c>
    </row>
    <row r="420" spans="2:65" s="1" customFormat="1" ht="28.8">
      <c r="B420" s="33"/>
      <c r="D420" s="150" t="s">
        <v>180</v>
      </c>
      <c r="F420" s="151" t="s">
        <v>2219</v>
      </c>
      <c r="I420" s="152"/>
      <c r="L420" s="33"/>
      <c r="M420" s="153"/>
      <c r="T420" s="57"/>
      <c r="AT420" s="17" t="s">
        <v>180</v>
      </c>
      <c r="AU420" s="17" t="s">
        <v>98</v>
      </c>
    </row>
    <row r="421" spans="2:65" s="14" customFormat="1">
      <c r="B421" s="182"/>
      <c r="D421" s="150" t="s">
        <v>182</v>
      </c>
      <c r="E421" s="183" t="s">
        <v>1</v>
      </c>
      <c r="F421" s="184" t="s">
        <v>2775</v>
      </c>
      <c r="H421" s="183" t="s">
        <v>1</v>
      </c>
      <c r="I421" s="185"/>
      <c r="L421" s="182"/>
      <c r="M421" s="186"/>
      <c r="T421" s="187"/>
      <c r="AT421" s="183" t="s">
        <v>182</v>
      </c>
      <c r="AU421" s="183" t="s">
        <v>98</v>
      </c>
      <c r="AV421" s="14" t="s">
        <v>92</v>
      </c>
      <c r="AW421" s="14" t="s">
        <v>40</v>
      </c>
      <c r="AX421" s="14" t="s">
        <v>85</v>
      </c>
      <c r="AY421" s="183" t="s">
        <v>171</v>
      </c>
    </row>
    <row r="422" spans="2:65" s="12" customFormat="1">
      <c r="B422" s="154"/>
      <c r="D422" s="150" t="s">
        <v>182</v>
      </c>
      <c r="E422" s="155" t="s">
        <v>1</v>
      </c>
      <c r="F422" s="156" t="s">
        <v>2776</v>
      </c>
      <c r="H422" s="157">
        <v>133</v>
      </c>
      <c r="I422" s="158"/>
      <c r="L422" s="154"/>
      <c r="M422" s="159"/>
      <c r="T422" s="160"/>
      <c r="AT422" s="155" t="s">
        <v>182</v>
      </c>
      <c r="AU422" s="155" t="s">
        <v>98</v>
      </c>
      <c r="AV422" s="12" t="s">
        <v>98</v>
      </c>
      <c r="AW422" s="12" t="s">
        <v>40</v>
      </c>
      <c r="AX422" s="12" t="s">
        <v>85</v>
      </c>
      <c r="AY422" s="155" t="s">
        <v>171</v>
      </c>
    </row>
    <row r="423" spans="2:65" s="13" customFormat="1">
      <c r="B423" s="172"/>
      <c r="D423" s="150" t="s">
        <v>182</v>
      </c>
      <c r="E423" s="173" t="s">
        <v>1</v>
      </c>
      <c r="F423" s="174" t="s">
        <v>546</v>
      </c>
      <c r="H423" s="175">
        <v>133</v>
      </c>
      <c r="I423" s="176"/>
      <c r="L423" s="172"/>
      <c r="M423" s="177"/>
      <c r="T423" s="178"/>
      <c r="AT423" s="173" t="s">
        <v>182</v>
      </c>
      <c r="AU423" s="173" t="s">
        <v>98</v>
      </c>
      <c r="AV423" s="13" t="s">
        <v>178</v>
      </c>
      <c r="AW423" s="13" t="s">
        <v>40</v>
      </c>
      <c r="AX423" s="13" t="s">
        <v>92</v>
      </c>
      <c r="AY423" s="173" t="s">
        <v>171</v>
      </c>
    </row>
    <row r="424" spans="2:65" s="1" customFormat="1" ht="21.75" customHeight="1">
      <c r="B424" s="33"/>
      <c r="C424" s="162" t="s">
        <v>452</v>
      </c>
      <c r="D424" s="162" t="s">
        <v>250</v>
      </c>
      <c r="E424" s="163" t="s">
        <v>2222</v>
      </c>
      <c r="F424" s="164" t="s">
        <v>2223</v>
      </c>
      <c r="G424" s="165" t="s">
        <v>197</v>
      </c>
      <c r="H424" s="166">
        <v>134.995</v>
      </c>
      <c r="I424" s="167"/>
      <c r="J424" s="168">
        <f>ROUND(I424*H424,2)</f>
        <v>0</v>
      </c>
      <c r="K424" s="164" t="s">
        <v>177</v>
      </c>
      <c r="L424" s="169"/>
      <c r="M424" s="170" t="s">
        <v>1</v>
      </c>
      <c r="N424" s="171" t="s">
        <v>50</v>
      </c>
      <c r="P424" s="146">
        <f>O424*H424</f>
        <v>0</v>
      </c>
      <c r="Q424" s="146">
        <v>2.1099999999999999E-3</v>
      </c>
      <c r="R424" s="146">
        <f>Q424*H424</f>
        <v>0.28483944999999999</v>
      </c>
      <c r="S424" s="146">
        <v>0</v>
      </c>
      <c r="T424" s="147">
        <f>S424*H424</f>
        <v>0</v>
      </c>
      <c r="AR424" s="148" t="s">
        <v>219</v>
      </c>
      <c r="AT424" s="148" t="s">
        <v>250</v>
      </c>
      <c r="AU424" s="148" t="s">
        <v>98</v>
      </c>
      <c r="AY424" s="17" t="s">
        <v>171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7" t="s">
        <v>92</v>
      </c>
      <c r="BK424" s="149">
        <f>ROUND(I424*H424,2)</f>
        <v>0</v>
      </c>
      <c r="BL424" s="17" t="s">
        <v>178</v>
      </c>
      <c r="BM424" s="148" t="s">
        <v>2777</v>
      </c>
    </row>
    <row r="425" spans="2:65" s="1" customFormat="1">
      <c r="B425" s="33"/>
      <c r="D425" s="150" t="s">
        <v>180</v>
      </c>
      <c r="F425" s="151" t="s">
        <v>2223</v>
      </c>
      <c r="I425" s="152"/>
      <c r="L425" s="33"/>
      <c r="M425" s="153"/>
      <c r="T425" s="57"/>
      <c r="AT425" s="17" t="s">
        <v>180</v>
      </c>
      <c r="AU425" s="17" t="s">
        <v>98</v>
      </c>
    </row>
    <row r="426" spans="2:65" s="12" customFormat="1">
      <c r="B426" s="154"/>
      <c r="D426" s="150" t="s">
        <v>182</v>
      </c>
      <c r="E426" s="155" t="s">
        <v>1</v>
      </c>
      <c r="F426" s="156" t="s">
        <v>2778</v>
      </c>
      <c r="H426" s="157">
        <v>134.995</v>
      </c>
      <c r="I426" s="158"/>
      <c r="L426" s="154"/>
      <c r="M426" s="159"/>
      <c r="T426" s="160"/>
      <c r="AT426" s="155" t="s">
        <v>182</v>
      </c>
      <c r="AU426" s="155" t="s">
        <v>98</v>
      </c>
      <c r="AV426" s="12" t="s">
        <v>98</v>
      </c>
      <c r="AW426" s="12" t="s">
        <v>40</v>
      </c>
      <c r="AX426" s="12" t="s">
        <v>85</v>
      </c>
      <c r="AY426" s="155" t="s">
        <v>171</v>
      </c>
    </row>
    <row r="427" spans="2:65" s="13" customFormat="1">
      <c r="B427" s="172"/>
      <c r="D427" s="150" t="s">
        <v>182</v>
      </c>
      <c r="E427" s="173" t="s">
        <v>1</v>
      </c>
      <c r="F427" s="174" t="s">
        <v>546</v>
      </c>
      <c r="H427" s="175">
        <v>134.995</v>
      </c>
      <c r="I427" s="176"/>
      <c r="L427" s="172"/>
      <c r="M427" s="177"/>
      <c r="T427" s="178"/>
      <c r="AT427" s="173" t="s">
        <v>182</v>
      </c>
      <c r="AU427" s="173" t="s">
        <v>98</v>
      </c>
      <c r="AV427" s="13" t="s">
        <v>178</v>
      </c>
      <c r="AW427" s="13" t="s">
        <v>40</v>
      </c>
      <c r="AX427" s="13" t="s">
        <v>92</v>
      </c>
      <c r="AY427" s="173" t="s">
        <v>171</v>
      </c>
    </row>
    <row r="428" spans="2:65" s="1" customFormat="1" ht="16.5" customHeight="1">
      <c r="B428" s="33"/>
      <c r="C428" s="137" t="s">
        <v>457</v>
      </c>
      <c r="D428" s="137" t="s">
        <v>173</v>
      </c>
      <c r="E428" s="138" t="s">
        <v>2226</v>
      </c>
      <c r="F428" s="139" t="s">
        <v>2227</v>
      </c>
      <c r="G428" s="140" t="s">
        <v>382</v>
      </c>
      <c r="H428" s="141">
        <v>3</v>
      </c>
      <c r="I428" s="142"/>
      <c r="J428" s="143">
        <f>ROUND(I428*H428,2)</f>
        <v>0</v>
      </c>
      <c r="K428" s="139" t="s">
        <v>1</v>
      </c>
      <c r="L428" s="33"/>
      <c r="M428" s="144" t="s">
        <v>1</v>
      </c>
      <c r="N428" s="145" t="s">
        <v>50</v>
      </c>
      <c r="P428" s="146">
        <f>O428*H428</f>
        <v>0</v>
      </c>
      <c r="Q428" s="146">
        <v>2.5000000000000001E-3</v>
      </c>
      <c r="R428" s="146">
        <f>Q428*H428</f>
        <v>7.4999999999999997E-3</v>
      </c>
      <c r="S428" s="146">
        <v>0</v>
      </c>
      <c r="T428" s="147">
        <f>S428*H428</f>
        <v>0</v>
      </c>
      <c r="AR428" s="148" t="s">
        <v>178</v>
      </c>
      <c r="AT428" s="148" t="s">
        <v>173</v>
      </c>
      <c r="AU428" s="148" t="s">
        <v>98</v>
      </c>
      <c r="AY428" s="17" t="s">
        <v>171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7" t="s">
        <v>92</v>
      </c>
      <c r="BK428" s="149">
        <f>ROUND(I428*H428,2)</f>
        <v>0</v>
      </c>
      <c r="BL428" s="17" t="s">
        <v>178</v>
      </c>
      <c r="BM428" s="148" t="s">
        <v>2779</v>
      </c>
    </row>
    <row r="429" spans="2:65" s="1" customFormat="1">
      <c r="B429" s="33"/>
      <c r="D429" s="150" t="s">
        <v>180</v>
      </c>
      <c r="F429" s="151" t="s">
        <v>2227</v>
      </c>
      <c r="I429" s="152"/>
      <c r="L429" s="33"/>
      <c r="M429" s="153"/>
      <c r="T429" s="57"/>
      <c r="AT429" s="17" t="s">
        <v>180</v>
      </c>
      <c r="AU429" s="17" t="s">
        <v>98</v>
      </c>
    </row>
    <row r="430" spans="2:65" s="1" customFormat="1" ht="28.8">
      <c r="B430" s="33"/>
      <c r="D430" s="150" t="s">
        <v>188</v>
      </c>
      <c r="F430" s="161" t="s">
        <v>2229</v>
      </c>
      <c r="I430" s="152"/>
      <c r="L430" s="33"/>
      <c r="M430" s="153"/>
      <c r="T430" s="57"/>
      <c r="AT430" s="17" t="s">
        <v>188</v>
      </c>
      <c r="AU430" s="17" t="s">
        <v>98</v>
      </c>
    </row>
    <row r="431" spans="2:65" s="12" customFormat="1" ht="20.399999999999999">
      <c r="B431" s="154"/>
      <c r="D431" s="150" t="s">
        <v>182</v>
      </c>
      <c r="E431" s="155" t="s">
        <v>1</v>
      </c>
      <c r="F431" s="156" t="s">
        <v>2230</v>
      </c>
      <c r="H431" s="157">
        <v>3</v>
      </c>
      <c r="I431" s="158"/>
      <c r="L431" s="154"/>
      <c r="M431" s="159"/>
      <c r="T431" s="160"/>
      <c r="AT431" s="155" t="s">
        <v>182</v>
      </c>
      <c r="AU431" s="155" t="s">
        <v>98</v>
      </c>
      <c r="AV431" s="12" t="s">
        <v>98</v>
      </c>
      <c r="AW431" s="12" t="s">
        <v>40</v>
      </c>
      <c r="AX431" s="12" t="s">
        <v>85</v>
      </c>
      <c r="AY431" s="155" t="s">
        <v>171</v>
      </c>
    </row>
    <row r="432" spans="2:65" s="13" customFormat="1">
      <c r="B432" s="172"/>
      <c r="D432" s="150" t="s">
        <v>182</v>
      </c>
      <c r="E432" s="173" t="s">
        <v>1</v>
      </c>
      <c r="F432" s="174" t="s">
        <v>546</v>
      </c>
      <c r="H432" s="175">
        <v>3</v>
      </c>
      <c r="I432" s="176"/>
      <c r="L432" s="172"/>
      <c r="M432" s="177"/>
      <c r="T432" s="178"/>
      <c r="AT432" s="173" t="s">
        <v>182</v>
      </c>
      <c r="AU432" s="173" t="s">
        <v>98</v>
      </c>
      <c r="AV432" s="13" t="s">
        <v>178</v>
      </c>
      <c r="AW432" s="13" t="s">
        <v>40</v>
      </c>
      <c r="AX432" s="13" t="s">
        <v>92</v>
      </c>
      <c r="AY432" s="173" t="s">
        <v>171</v>
      </c>
    </row>
    <row r="433" spans="2:65" s="1" customFormat="1" ht="16.5" customHeight="1">
      <c r="B433" s="33"/>
      <c r="C433" s="137" t="s">
        <v>461</v>
      </c>
      <c r="D433" s="137" t="s">
        <v>173</v>
      </c>
      <c r="E433" s="138" t="s">
        <v>2231</v>
      </c>
      <c r="F433" s="139" t="s">
        <v>2232</v>
      </c>
      <c r="G433" s="140" t="s">
        <v>382</v>
      </c>
      <c r="H433" s="141">
        <v>1</v>
      </c>
      <c r="I433" s="142"/>
      <c r="J433" s="143">
        <f>ROUND(I433*H433,2)</f>
        <v>0</v>
      </c>
      <c r="K433" s="139" t="s">
        <v>1</v>
      </c>
      <c r="L433" s="33"/>
      <c r="M433" s="144" t="s">
        <v>1</v>
      </c>
      <c r="N433" s="145" t="s">
        <v>50</v>
      </c>
      <c r="P433" s="146">
        <f>O433*H433</f>
        <v>0</v>
      </c>
      <c r="Q433" s="146">
        <v>5.0000000000000001E-3</v>
      </c>
      <c r="R433" s="146">
        <f>Q433*H433</f>
        <v>5.0000000000000001E-3</v>
      </c>
      <c r="S433" s="146">
        <v>0</v>
      </c>
      <c r="T433" s="147">
        <f>S433*H433</f>
        <v>0</v>
      </c>
      <c r="AR433" s="148" t="s">
        <v>178</v>
      </c>
      <c r="AT433" s="148" t="s">
        <v>173</v>
      </c>
      <c r="AU433" s="148" t="s">
        <v>98</v>
      </c>
      <c r="AY433" s="17" t="s">
        <v>171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7" t="s">
        <v>92</v>
      </c>
      <c r="BK433" s="149">
        <f>ROUND(I433*H433,2)</f>
        <v>0</v>
      </c>
      <c r="BL433" s="17" t="s">
        <v>178</v>
      </c>
      <c r="BM433" s="148" t="s">
        <v>2780</v>
      </c>
    </row>
    <row r="434" spans="2:65" s="1" customFormat="1">
      <c r="B434" s="33"/>
      <c r="D434" s="150" t="s">
        <v>180</v>
      </c>
      <c r="F434" s="151" t="s">
        <v>2232</v>
      </c>
      <c r="I434" s="152"/>
      <c r="L434" s="33"/>
      <c r="M434" s="153"/>
      <c r="T434" s="57"/>
      <c r="AT434" s="17" t="s">
        <v>180</v>
      </c>
      <c r="AU434" s="17" t="s">
        <v>98</v>
      </c>
    </row>
    <row r="435" spans="2:65" s="12" customFormat="1">
      <c r="B435" s="154"/>
      <c r="D435" s="150" t="s">
        <v>182</v>
      </c>
      <c r="E435" s="155" t="s">
        <v>1</v>
      </c>
      <c r="F435" s="156" t="s">
        <v>2234</v>
      </c>
      <c r="H435" s="157">
        <v>1</v>
      </c>
      <c r="I435" s="158"/>
      <c r="L435" s="154"/>
      <c r="M435" s="159"/>
      <c r="T435" s="160"/>
      <c r="AT435" s="155" t="s">
        <v>182</v>
      </c>
      <c r="AU435" s="155" t="s">
        <v>98</v>
      </c>
      <c r="AV435" s="12" t="s">
        <v>98</v>
      </c>
      <c r="AW435" s="12" t="s">
        <v>40</v>
      </c>
      <c r="AX435" s="12" t="s">
        <v>85</v>
      </c>
      <c r="AY435" s="155" t="s">
        <v>171</v>
      </c>
    </row>
    <row r="436" spans="2:65" s="13" customFormat="1">
      <c r="B436" s="172"/>
      <c r="D436" s="150" t="s">
        <v>182</v>
      </c>
      <c r="E436" s="173" t="s">
        <v>1</v>
      </c>
      <c r="F436" s="174" t="s">
        <v>546</v>
      </c>
      <c r="H436" s="175">
        <v>1</v>
      </c>
      <c r="I436" s="176"/>
      <c r="L436" s="172"/>
      <c r="M436" s="177"/>
      <c r="T436" s="178"/>
      <c r="AT436" s="173" t="s">
        <v>182</v>
      </c>
      <c r="AU436" s="173" t="s">
        <v>98</v>
      </c>
      <c r="AV436" s="13" t="s">
        <v>178</v>
      </c>
      <c r="AW436" s="13" t="s">
        <v>40</v>
      </c>
      <c r="AX436" s="13" t="s">
        <v>92</v>
      </c>
      <c r="AY436" s="173" t="s">
        <v>171</v>
      </c>
    </row>
    <row r="437" spans="2:65" s="1" customFormat="1" ht="16.5" customHeight="1">
      <c r="B437" s="33"/>
      <c r="C437" s="137" t="s">
        <v>465</v>
      </c>
      <c r="D437" s="137" t="s">
        <v>173</v>
      </c>
      <c r="E437" s="138" t="s">
        <v>2235</v>
      </c>
      <c r="F437" s="139" t="s">
        <v>2236</v>
      </c>
      <c r="G437" s="140" t="s">
        <v>176</v>
      </c>
      <c r="H437" s="141">
        <v>58.404000000000003</v>
      </c>
      <c r="I437" s="142"/>
      <c r="J437" s="143">
        <f>ROUND(I437*H437,2)</f>
        <v>0</v>
      </c>
      <c r="K437" s="139" t="s">
        <v>177</v>
      </c>
      <c r="L437" s="33"/>
      <c r="M437" s="144" t="s">
        <v>1</v>
      </c>
      <c r="N437" s="145" t="s">
        <v>50</v>
      </c>
      <c r="P437" s="146">
        <f>O437*H437</f>
        <v>0</v>
      </c>
      <c r="Q437" s="146">
        <v>0</v>
      </c>
      <c r="R437" s="146">
        <f>Q437*H437</f>
        <v>0</v>
      </c>
      <c r="S437" s="146">
        <v>0</v>
      </c>
      <c r="T437" s="147">
        <f>S437*H437</f>
        <v>0</v>
      </c>
      <c r="AR437" s="148" t="s">
        <v>178</v>
      </c>
      <c r="AT437" s="148" t="s">
        <v>173</v>
      </c>
      <c r="AU437" s="148" t="s">
        <v>98</v>
      </c>
      <c r="AY437" s="17" t="s">
        <v>171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7" t="s">
        <v>92</v>
      </c>
      <c r="BK437" s="149">
        <f>ROUND(I437*H437,2)</f>
        <v>0</v>
      </c>
      <c r="BL437" s="17" t="s">
        <v>178</v>
      </c>
      <c r="BM437" s="148" t="s">
        <v>2781</v>
      </c>
    </row>
    <row r="438" spans="2:65" s="1" customFormat="1">
      <c r="B438" s="33"/>
      <c r="D438" s="150" t="s">
        <v>180</v>
      </c>
      <c r="F438" s="151" t="s">
        <v>2236</v>
      </c>
      <c r="I438" s="152"/>
      <c r="L438" s="33"/>
      <c r="M438" s="153"/>
      <c r="T438" s="57"/>
      <c r="AT438" s="17" t="s">
        <v>180</v>
      </c>
      <c r="AU438" s="17" t="s">
        <v>98</v>
      </c>
    </row>
    <row r="439" spans="2:65" s="1" customFormat="1" ht="19.2">
      <c r="B439" s="33"/>
      <c r="D439" s="150" t="s">
        <v>188</v>
      </c>
      <c r="F439" s="161" t="s">
        <v>2238</v>
      </c>
      <c r="I439" s="152"/>
      <c r="L439" s="33"/>
      <c r="M439" s="153"/>
      <c r="T439" s="57"/>
      <c r="AT439" s="17" t="s">
        <v>188</v>
      </c>
      <c r="AU439" s="17" t="s">
        <v>98</v>
      </c>
    </row>
    <row r="440" spans="2:65" s="14" customFormat="1">
      <c r="B440" s="182"/>
      <c r="D440" s="150" t="s">
        <v>182</v>
      </c>
      <c r="E440" s="183" t="s">
        <v>1</v>
      </c>
      <c r="F440" s="184" t="s">
        <v>2343</v>
      </c>
      <c r="H440" s="183" t="s">
        <v>1</v>
      </c>
      <c r="I440" s="185"/>
      <c r="L440" s="182"/>
      <c r="M440" s="186"/>
      <c r="T440" s="187"/>
      <c r="AT440" s="183" t="s">
        <v>182</v>
      </c>
      <c r="AU440" s="183" t="s">
        <v>98</v>
      </c>
      <c r="AV440" s="14" t="s">
        <v>92</v>
      </c>
      <c r="AW440" s="14" t="s">
        <v>40</v>
      </c>
      <c r="AX440" s="14" t="s">
        <v>85</v>
      </c>
      <c r="AY440" s="183" t="s">
        <v>171</v>
      </c>
    </row>
    <row r="441" spans="2:65" s="12" customFormat="1">
      <c r="B441" s="154"/>
      <c r="D441" s="150" t="s">
        <v>182</v>
      </c>
      <c r="E441" s="155" t="s">
        <v>1</v>
      </c>
      <c r="F441" s="156" t="s">
        <v>2782</v>
      </c>
      <c r="H441" s="157">
        <v>58.404000000000003</v>
      </c>
      <c r="I441" s="158"/>
      <c r="L441" s="154"/>
      <c r="M441" s="159"/>
      <c r="T441" s="160"/>
      <c r="AT441" s="155" t="s">
        <v>182</v>
      </c>
      <c r="AU441" s="155" t="s">
        <v>98</v>
      </c>
      <c r="AV441" s="12" t="s">
        <v>98</v>
      </c>
      <c r="AW441" s="12" t="s">
        <v>40</v>
      </c>
      <c r="AX441" s="12" t="s">
        <v>85</v>
      </c>
      <c r="AY441" s="155" t="s">
        <v>171</v>
      </c>
    </row>
    <row r="442" spans="2:65" s="13" customFormat="1">
      <c r="B442" s="172"/>
      <c r="D442" s="150" t="s">
        <v>182</v>
      </c>
      <c r="E442" s="173" t="s">
        <v>1</v>
      </c>
      <c r="F442" s="174" t="s">
        <v>546</v>
      </c>
      <c r="H442" s="175">
        <v>58.404000000000003</v>
      </c>
      <c r="I442" s="176"/>
      <c r="L442" s="172"/>
      <c r="M442" s="177"/>
      <c r="T442" s="178"/>
      <c r="AT442" s="173" t="s">
        <v>182</v>
      </c>
      <c r="AU442" s="173" t="s">
        <v>98</v>
      </c>
      <c r="AV442" s="13" t="s">
        <v>178</v>
      </c>
      <c r="AW442" s="13" t="s">
        <v>40</v>
      </c>
      <c r="AX442" s="13" t="s">
        <v>92</v>
      </c>
      <c r="AY442" s="173" t="s">
        <v>171</v>
      </c>
    </row>
    <row r="443" spans="2:65" s="1" customFormat="1" ht="24.15" customHeight="1">
      <c r="B443" s="33"/>
      <c r="C443" s="162" t="s">
        <v>469</v>
      </c>
      <c r="D443" s="162" t="s">
        <v>250</v>
      </c>
      <c r="E443" s="163" t="s">
        <v>2240</v>
      </c>
      <c r="F443" s="164" t="s">
        <v>2241</v>
      </c>
      <c r="G443" s="165" t="s">
        <v>176</v>
      </c>
      <c r="H443" s="166">
        <v>59.28</v>
      </c>
      <c r="I443" s="167"/>
      <c r="J443" s="168">
        <f>ROUND(I443*H443,2)</f>
        <v>0</v>
      </c>
      <c r="K443" s="164" t="s">
        <v>177</v>
      </c>
      <c r="L443" s="169"/>
      <c r="M443" s="170" t="s">
        <v>1</v>
      </c>
      <c r="N443" s="171" t="s">
        <v>50</v>
      </c>
      <c r="P443" s="146">
        <f>O443*H443</f>
        <v>0</v>
      </c>
      <c r="Q443" s="146">
        <v>5.9999999999999995E-4</v>
      </c>
      <c r="R443" s="146">
        <f>Q443*H443</f>
        <v>3.5567999999999995E-2</v>
      </c>
      <c r="S443" s="146">
        <v>0</v>
      </c>
      <c r="T443" s="147">
        <f>S443*H443</f>
        <v>0</v>
      </c>
      <c r="AR443" s="148" t="s">
        <v>219</v>
      </c>
      <c r="AT443" s="148" t="s">
        <v>250</v>
      </c>
      <c r="AU443" s="148" t="s">
        <v>98</v>
      </c>
      <c r="AY443" s="17" t="s">
        <v>171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7" t="s">
        <v>92</v>
      </c>
      <c r="BK443" s="149">
        <f>ROUND(I443*H443,2)</f>
        <v>0</v>
      </c>
      <c r="BL443" s="17" t="s">
        <v>178</v>
      </c>
      <c r="BM443" s="148" t="s">
        <v>2783</v>
      </c>
    </row>
    <row r="444" spans="2:65" s="1" customFormat="1" ht="19.2">
      <c r="B444" s="33"/>
      <c r="D444" s="150" t="s">
        <v>180</v>
      </c>
      <c r="F444" s="151" t="s">
        <v>2241</v>
      </c>
      <c r="I444" s="152"/>
      <c r="L444" s="33"/>
      <c r="M444" s="153"/>
      <c r="T444" s="57"/>
      <c r="AT444" s="17" t="s">
        <v>180</v>
      </c>
      <c r="AU444" s="17" t="s">
        <v>98</v>
      </c>
    </row>
    <row r="445" spans="2:65" s="12" customFormat="1">
      <c r="B445" s="154"/>
      <c r="D445" s="150" t="s">
        <v>182</v>
      </c>
      <c r="E445" s="155" t="s">
        <v>1</v>
      </c>
      <c r="F445" s="156" t="s">
        <v>2784</v>
      </c>
      <c r="H445" s="157">
        <v>59.28</v>
      </c>
      <c r="I445" s="158"/>
      <c r="L445" s="154"/>
      <c r="M445" s="159"/>
      <c r="T445" s="160"/>
      <c r="AT445" s="155" t="s">
        <v>182</v>
      </c>
      <c r="AU445" s="155" t="s">
        <v>98</v>
      </c>
      <c r="AV445" s="12" t="s">
        <v>98</v>
      </c>
      <c r="AW445" s="12" t="s">
        <v>40</v>
      </c>
      <c r="AX445" s="12" t="s">
        <v>85</v>
      </c>
      <c r="AY445" s="155" t="s">
        <v>171</v>
      </c>
    </row>
    <row r="446" spans="2:65" s="13" customFormat="1">
      <c r="B446" s="172"/>
      <c r="D446" s="150" t="s">
        <v>182</v>
      </c>
      <c r="E446" s="173" t="s">
        <v>1</v>
      </c>
      <c r="F446" s="174" t="s">
        <v>546</v>
      </c>
      <c r="H446" s="175">
        <v>59.28</v>
      </c>
      <c r="I446" s="176"/>
      <c r="L446" s="172"/>
      <c r="M446" s="177"/>
      <c r="T446" s="178"/>
      <c r="AT446" s="173" t="s">
        <v>182</v>
      </c>
      <c r="AU446" s="173" t="s">
        <v>98</v>
      </c>
      <c r="AV446" s="13" t="s">
        <v>178</v>
      </c>
      <c r="AW446" s="13" t="s">
        <v>40</v>
      </c>
      <c r="AX446" s="13" t="s">
        <v>92</v>
      </c>
      <c r="AY446" s="173" t="s">
        <v>171</v>
      </c>
    </row>
    <row r="447" spans="2:65" s="1" customFormat="1" ht="24.15" customHeight="1">
      <c r="B447" s="33"/>
      <c r="C447" s="137" t="s">
        <v>475</v>
      </c>
      <c r="D447" s="137" t="s">
        <v>173</v>
      </c>
      <c r="E447" s="138" t="s">
        <v>2244</v>
      </c>
      <c r="F447" s="139" t="s">
        <v>2245</v>
      </c>
      <c r="G447" s="140" t="s">
        <v>382</v>
      </c>
      <c r="H447" s="141">
        <v>6</v>
      </c>
      <c r="I447" s="142"/>
      <c r="J447" s="143">
        <f>ROUND(I447*H447,2)</f>
        <v>0</v>
      </c>
      <c r="K447" s="139" t="s">
        <v>177</v>
      </c>
      <c r="L447" s="33"/>
      <c r="M447" s="144" t="s">
        <v>1</v>
      </c>
      <c r="N447" s="145" t="s">
        <v>50</v>
      </c>
      <c r="P447" s="146">
        <f>O447*H447</f>
        <v>0</v>
      </c>
      <c r="Q447" s="146">
        <v>3.8000000000000002E-4</v>
      </c>
      <c r="R447" s="146">
        <f>Q447*H447</f>
        <v>2.2799999999999999E-3</v>
      </c>
      <c r="S447" s="146">
        <v>0</v>
      </c>
      <c r="T447" s="147">
        <f>S447*H447</f>
        <v>0</v>
      </c>
      <c r="AR447" s="148" t="s">
        <v>178</v>
      </c>
      <c r="AT447" s="148" t="s">
        <v>173</v>
      </c>
      <c r="AU447" s="148" t="s">
        <v>98</v>
      </c>
      <c r="AY447" s="17" t="s">
        <v>171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7" t="s">
        <v>92</v>
      </c>
      <c r="BK447" s="149">
        <f>ROUND(I447*H447,2)</f>
        <v>0</v>
      </c>
      <c r="BL447" s="17" t="s">
        <v>178</v>
      </c>
      <c r="BM447" s="148" t="s">
        <v>2785</v>
      </c>
    </row>
    <row r="448" spans="2:65" s="1" customFormat="1">
      <c r="B448" s="33"/>
      <c r="D448" s="150" t="s">
        <v>180</v>
      </c>
      <c r="F448" s="151" t="s">
        <v>2247</v>
      </c>
      <c r="I448" s="152"/>
      <c r="L448" s="33"/>
      <c r="M448" s="153"/>
      <c r="T448" s="57"/>
      <c r="AT448" s="17" t="s">
        <v>180</v>
      </c>
      <c r="AU448" s="17" t="s">
        <v>98</v>
      </c>
    </row>
    <row r="449" spans="2:65" s="14" customFormat="1">
      <c r="B449" s="182"/>
      <c r="D449" s="150" t="s">
        <v>182</v>
      </c>
      <c r="E449" s="183" t="s">
        <v>1</v>
      </c>
      <c r="F449" s="184" t="s">
        <v>2343</v>
      </c>
      <c r="H449" s="183" t="s">
        <v>1</v>
      </c>
      <c r="I449" s="185"/>
      <c r="L449" s="182"/>
      <c r="M449" s="186"/>
      <c r="T449" s="187"/>
      <c r="AT449" s="183" t="s">
        <v>182</v>
      </c>
      <c r="AU449" s="183" t="s">
        <v>98</v>
      </c>
      <c r="AV449" s="14" t="s">
        <v>92</v>
      </c>
      <c r="AW449" s="14" t="s">
        <v>40</v>
      </c>
      <c r="AX449" s="14" t="s">
        <v>85</v>
      </c>
      <c r="AY449" s="183" t="s">
        <v>171</v>
      </c>
    </row>
    <row r="450" spans="2:65" s="12" customFormat="1">
      <c r="B450" s="154"/>
      <c r="D450" s="150" t="s">
        <v>182</v>
      </c>
      <c r="E450" s="155" t="s">
        <v>1</v>
      </c>
      <c r="F450" s="156" t="s">
        <v>1492</v>
      </c>
      <c r="H450" s="157">
        <v>6</v>
      </c>
      <c r="I450" s="158"/>
      <c r="L450" s="154"/>
      <c r="M450" s="159"/>
      <c r="T450" s="160"/>
      <c r="AT450" s="155" t="s">
        <v>182</v>
      </c>
      <c r="AU450" s="155" t="s">
        <v>98</v>
      </c>
      <c r="AV450" s="12" t="s">
        <v>98</v>
      </c>
      <c r="AW450" s="12" t="s">
        <v>40</v>
      </c>
      <c r="AX450" s="12" t="s">
        <v>85</v>
      </c>
      <c r="AY450" s="155" t="s">
        <v>171</v>
      </c>
    </row>
    <row r="451" spans="2:65" s="13" customFormat="1">
      <c r="B451" s="172"/>
      <c r="D451" s="150" t="s">
        <v>182</v>
      </c>
      <c r="E451" s="173" t="s">
        <v>1</v>
      </c>
      <c r="F451" s="174" t="s">
        <v>546</v>
      </c>
      <c r="H451" s="175">
        <v>6</v>
      </c>
      <c r="I451" s="176"/>
      <c r="L451" s="172"/>
      <c r="M451" s="177"/>
      <c r="T451" s="178"/>
      <c r="AT451" s="173" t="s">
        <v>182</v>
      </c>
      <c r="AU451" s="173" t="s">
        <v>98</v>
      </c>
      <c r="AV451" s="13" t="s">
        <v>178</v>
      </c>
      <c r="AW451" s="13" t="s">
        <v>40</v>
      </c>
      <c r="AX451" s="13" t="s">
        <v>92</v>
      </c>
      <c r="AY451" s="173" t="s">
        <v>171</v>
      </c>
    </row>
    <row r="452" spans="2:65" s="1" customFormat="1" ht="24.15" customHeight="1">
      <c r="B452" s="33"/>
      <c r="C452" s="137" t="s">
        <v>481</v>
      </c>
      <c r="D452" s="137" t="s">
        <v>173</v>
      </c>
      <c r="E452" s="138" t="s">
        <v>2248</v>
      </c>
      <c r="F452" s="139" t="s">
        <v>2249</v>
      </c>
      <c r="G452" s="140" t="s">
        <v>382</v>
      </c>
      <c r="H452" s="141">
        <v>6</v>
      </c>
      <c r="I452" s="142"/>
      <c r="J452" s="143">
        <f>ROUND(I452*H452,2)</f>
        <v>0</v>
      </c>
      <c r="K452" s="139" t="s">
        <v>177</v>
      </c>
      <c r="L452" s="33"/>
      <c r="M452" s="144" t="s">
        <v>1</v>
      </c>
      <c r="N452" s="145" t="s">
        <v>50</v>
      </c>
      <c r="P452" s="146">
        <f>O452*H452</f>
        <v>0</v>
      </c>
      <c r="Q452" s="146">
        <v>0</v>
      </c>
      <c r="R452" s="146">
        <f>Q452*H452</f>
        <v>0</v>
      </c>
      <c r="S452" s="146">
        <v>0</v>
      </c>
      <c r="T452" s="147">
        <f>S452*H452</f>
        <v>0</v>
      </c>
      <c r="AR452" s="148" t="s">
        <v>178</v>
      </c>
      <c r="AT452" s="148" t="s">
        <v>173</v>
      </c>
      <c r="AU452" s="148" t="s">
        <v>98</v>
      </c>
      <c r="AY452" s="17" t="s">
        <v>171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7" t="s">
        <v>92</v>
      </c>
      <c r="BK452" s="149">
        <f>ROUND(I452*H452,2)</f>
        <v>0</v>
      </c>
      <c r="BL452" s="17" t="s">
        <v>178</v>
      </c>
      <c r="BM452" s="148" t="s">
        <v>2786</v>
      </c>
    </row>
    <row r="453" spans="2:65" s="1" customFormat="1" ht="19.2">
      <c r="B453" s="33"/>
      <c r="D453" s="150" t="s">
        <v>180</v>
      </c>
      <c r="F453" s="151" t="s">
        <v>2249</v>
      </c>
      <c r="I453" s="152"/>
      <c r="L453" s="33"/>
      <c r="M453" s="153"/>
      <c r="T453" s="57"/>
      <c r="AT453" s="17" t="s">
        <v>180</v>
      </c>
      <c r="AU453" s="17" t="s">
        <v>98</v>
      </c>
    </row>
    <row r="454" spans="2:65" s="14" customFormat="1">
      <c r="B454" s="182"/>
      <c r="D454" s="150" t="s">
        <v>182</v>
      </c>
      <c r="E454" s="183" t="s">
        <v>1</v>
      </c>
      <c r="F454" s="184" t="s">
        <v>2787</v>
      </c>
      <c r="H454" s="183" t="s">
        <v>1</v>
      </c>
      <c r="I454" s="185"/>
      <c r="L454" s="182"/>
      <c r="M454" s="186"/>
      <c r="T454" s="187"/>
      <c r="AT454" s="183" t="s">
        <v>182</v>
      </c>
      <c r="AU454" s="183" t="s">
        <v>98</v>
      </c>
      <c r="AV454" s="14" t="s">
        <v>92</v>
      </c>
      <c r="AW454" s="14" t="s">
        <v>40</v>
      </c>
      <c r="AX454" s="14" t="s">
        <v>85</v>
      </c>
      <c r="AY454" s="183" t="s">
        <v>171</v>
      </c>
    </row>
    <row r="455" spans="2:65" s="12" customFormat="1">
      <c r="B455" s="154"/>
      <c r="D455" s="150" t="s">
        <v>182</v>
      </c>
      <c r="E455" s="155" t="s">
        <v>1</v>
      </c>
      <c r="F455" s="156" t="s">
        <v>1492</v>
      </c>
      <c r="H455" s="157">
        <v>6</v>
      </c>
      <c r="I455" s="158"/>
      <c r="L455" s="154"/>
      <c r="M455" s="159"/>
      <c r="T455" s="160"/>
      <c r="AT455" s="155" t="s">
        <v>182</v>
      </c>
      <c r="AU455" s="155" t="s">
        <v>98</v>
      </c>
      <c r="AV455" s="12" t="s">
        <v>98</v>
      </c>
      <c r="AW455" s="12" t="s">
        <v>40</v>
      </c>
      <c r="AX455" s="12" t="s">
        <v>85</v>
      </c>
      <c r="AY455" s="155" t="s">
        <v>171</v>
      </c>
    </row>
    <row r="456" spans="2:65" s="13" customFormat="1">
      <c r="B456" s="172"/>
      <c r="D456" s="150" t="s">
        <v>182</v>
      </c>
      <c r="E456" s="173" t="s">
        <v>1</v>
      </c>
      <c r="F456" s="174" t="s">
        <v>546</v>
      </c>
      <c r="H456" s="175">
        <v>6</v>
      </c>
      <c r="I456" s="176"/>
      <c r="L456" s="172"/>
      <c r="M456" s="177"/>
      <c r="T456" s="178"/>
      <c r="AT456" s="173" t="s">
        <v>182</v>
      </c>
      <c r="AU456" s="173" t="s">
        <v>98</v>
      </c>
      <c r="AV456" s="13" t="s">
        <v>178</v>
      </c>
      <c r="AW456" s="13" t="s">
        <v>40</v>
      </c>
      <c r="AX456" s="13" t="s">
        <v>92</v>
      </c>
      <c r="AY456" s="173" t="s">
        <v>171</v>
      </c>
    </row>
    <row r="457" spans="2:65" s="1" customFormat="1" ht="16.5" customHeight="1">
      <c r="B457" s="33"/>
      <c r="C457" s="162" t="s">
        <v>488</v>
      </c>
      <c r="D457" s="162" t="s">
        <v>250</v>
      </c>
      <c r="E457" s="163" t="s">
        <v>2252</v>
      </c>
      <c r="F457" s="164" t="s">
        <v>2253</v>
      </c>
      <c r="G457" s="165" t="s">
        <v>382</v>
      </c>
      <c r="H457" s="166">
        <v>6</v>
      </c>
      <c r="I457" s="167"/>
      <c r="J457" s="168">
        <f>ROUND(I457*H457,2)</f>
        <v>0</v>
      </c>
      <c r="K457" s="164" t="s">
        <v>1</v>
      </c>
      <c r="L457" s="169"/>
      <c r="M457" s="170" t="s">
        <v>1</v>
      </c>
      <c r="N457" s="171" t="s">
        <v>50</v>
      </c>
      <c r="P457" s="146">
        <f>O457*H457</f>
        <v>0</v>
      </c>
      <c r="Q457" s="146">
        <v>1.2999999999999999E-4</v>
      </c>
      <c r="R457" s="146">
        <f>Q457*H457</f>
        <v>7.7999999999999988E-4</v>
      </c>
      <c r="S457" s="146">
        <v>0</v>
      </c>
      <c r="T457" s="147">
        <f>S457*H457</f>
        <v>0</v>
      </c>
      <c r="AR457" s="148" t="s">
        <v>219</v>
      </c>
      <c r="AT457" s="148" t="s">
        <v>250</v>
      </c>
      <c r="AU457" s="148" t="s">
        <v>98</v>
      </c>
      <c r="AY457" s="17" t="s">
        <v>171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7" t="s">
        <v>92</v>
      </c>
      <c r="BK457" s="149">
        <f>ROUND(I457*H457,2)</f>
        <v>0</v>
      </c>
      <c r="BL457" s="17" t="s">
        <v>178</v>
      </c>
      <c r="BM457" s="148" t="s">
        <v>2788</v>
      </c>
    </row>
    <row r="458" spans="2:65" s="1" customFormat="1">
      <c r="B458" s="33"/>
      <c r="D458" s="150" t="s">
        <v>180</v>
      </c>
      <c r="F458" s="151" t="s">
        <v>2253</v>
      </c>
      <c r="I458" s="152"/>
      <c r="L458" s="33"/>
      <c r="M458" s="153"/>
      <c r="T458" s="57"/>
      <c r="AT458" s="17" t="s">
        <v>180</v>
      </c>
      <c r="AU458" s="17" t="s">
        <v>98</v>
      </c>
    </row>
    <row r="459" spans="2:65" s="14" customFormat="1">
      <c r="B459" s="182"/>
      <c r="D459" s="150" t="s">
        <v>182</v>
      </c>
      <c r="E459" s="183" t="s">
        <v>1</v>
      </c>
      <c r="F459" s="184" t="s">
        <v>2787</v>
      </c>
      <c r="H459" s="183" t="s">
        <v>1</v>
      </c>
      <c r="I459" s="185"/>
      <c r="L459" s="182"/>
      <c r="M459" s="186"/>
      <c r="T459" s="187"/>
      <c r="AT459" s="183" t="s">
        <v>182</v>
      </c>
      <c r="AU459" s="183" t="s">
        <v>98</v>
      </c>
      <c r="AV459" s="14" t="s">
        <v>92</v>
      </c>
      <c r="AW459" s="14" t="s">
        <v>40</v>
      </c>
      <c r="AX459" s="14" t="s">
        <v>85</v>
      </c>
      <c r="AY459" s="183" t="s">
        <v>171</v>
      </c>
    </row>
    <row r="460" spans="2:65" s="12" customFormat="1">
      <c r="B460" s="154"/>
      <c r="D460" s="150" t="s">
        <v>182</v>
      </c>
      <c r="E460" s="155" t="s">
        <v>1</v>
      </c>
      <c r="F460" s="156" t="s">
        <v>1492</v>
      </c>
      <c r="H460" s="157">
        <v>6</v>
      </c>
      <c r="I460" s="158"/>
      <c r="L460" s="154"/>
      <c r="M460" s="159"/>
      <c r="T460" s="160"/>
      <c r="AT460" s="155" t="s">
        <v>182</v>
      </c>
      <c r="AU460" s="155" t="s">
        <v>98</v>
      </c>
      <c r="AV460" s="12" t="s">
        <v>98</v>
      </c>
      <c r="AW460" s="12" t="s">
        <v>40</v>
      </c>
      <c r="AX460" s="12" t="s">
        <v>85</v>
      </c>
      <c r="AY460" s="155" t="s">
        <v>171</v>
      </c>
    </row>
    <row r="461" spans="2:65" s="13" customFormat="1">
      <c r="B461" s="172"/>
      <c r="D461" s="150" t="s">
        <v>182</v>
      </c>
      <c r="E461" s="173" t="s">
        <v>1</v>
      </c>
      <c r="F461" s="174" t="s">
        <v>546</v>
      </c>
      <c r="H461" s="175">
        <v>6</v>
      </c>
      <c r="I461" s="176"/>
      <c r="L461" s="172"/>
      <c r="M461" s="177"/>
      <c r="T461" s="178"/>
      <c r="AT461" s="173" t="s">
        <v>182</v>
      </c>
      <c r="AU461" s="173" t="s">
        <v>98</v>
      </c>
      <c r="AV461" s="13" t="s">
        <v>178</v>
      </c>
      <c r="AW461" s="13" t="s">
        <v>40</v>
      </c>
      <c r="AX461" s="13" t="s">
        <v>92</v>
      </c>
      <c r="AY461" s="173" t="s">
        <v>171</v>
      </c>
    </row>
    <row r="462" spans="2:65" s="1" customFormat="1" ht="21.75" customHeight="1">
      <c r="B462" s="33"/>
      <c r="C462" s="137" t="s">
        <v>493</v>
      </c>
      <c r="D462" s="137" t="s">
        <v>173</v>
      </c>
      <c r="E462" s="138" t="s">
        <v>2255</v>
      </c>
      <c r="F462" s="139" t="s">
        <v>2256</v>
      </c>
      <c r="G462" s="140" t="s">
        <v>382</v>
      </c>
      <c r="H462" s="141">
        <v>6</v>
      </c>
      <c r="I462" s="142"/>
      <c r="J462" s="143">
        <f>ROUND(I462*H462,2)</f>
        <v>0</v>
      </c>
      <c r="K462" s="139" t="s">
        <v>177</v>
      </c>
      <c r="L462" s="33"/>
      <c r="M462" s="144" t="s">
        <v>1</v>
      </c>
      <c r="N462" s="145" t="s">
        <v>50</v>
      </c>
      <c r="P462" s="146">
        <f>O462*H462</f>
        <v>0</v>
      </c>
      <c r="Q462" s="146">
        <v>7.2000000000000005E-4</v>
      </c>
      <c r="R462" s="146">
        <f>Q462*H462</f>
        <v>4.3200000000000001E-3</v>
      </c>
      <c r="S462" s="146">
        <v>0</v>
      </c>
      <c r="T462" s="147">
        <f>S462*H462</f>
        <v>0</v>
      </c>
      <c r="AR462" s="148" t="s">
        <v>178</v>
      </c>
      <c r="AT462" s="148" t="s">
        <v>173</v>
      </c>
      <c r="AU462" s="148" t="s">
        <v>98</v>
      </c>
      <c r="AY462" s="17" t="s">
        <v>171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92</v>
      </c>
      <c r="BK462" s="149">
        <f>ROUND(I462*H462,2)</f>
        <v>0</v>
      </c>
      <c r="BL462" s="17" t="s">
        <v>178</v>
      </c>
      <c r="BM462" s="148" t="s">
        <v>2789</v>
      </c>
    </row>
    <row r="463" spans="2:65" s="1" customFormat="1" ht="28.8">
      <c r="B463" s="33"/>
      <c r="D463" s="150" t="s">
        <v>180</v>
      </c>
      <c r="F463" s="151" t="s">
        <v>2258</v>
      </c>
      <c r="I463" s="152"/>
      <c r="L463" s="33"/>
      <c r="M463" s="153"/>
      <c r="T463" s="57"/>
      <c r="AT463" s="17" t="s">
        <v>180</v>
      </c>
      <c r="AU463" s="17" t="s">
        <v>98</v>
      </c>
    </row>
    <row r="464" spans="2:65" s="14" customFormat="1">
      <c r="B464" s="182"/>
      <c r="D464" s="150" t="s">
        <v>182</v>
      </c>
      <c r="E464" s="183" t="s">
        <v>1</v>
      </c>
      <c r="F464" s="184" t="s">
        <v>2735</v>
      </c>
      <c r="H464" s="183" t="s">
        <v>1</v>
      </c>
      <c r="I464" s="185"/>
      <c r="L464" s="182"/>
      <c r="M464" s="186"/>
      <c r="T464" s="187"/>
      <c r="AT464" s="183" t="s">
        <v>182</v>
      </c>
      <c r="AU464" s="183" t="s">
        <v>98</v>
      </c>
      <c r="AV464" s="14" t="s">
        <v>92</v>
      </c>
      <c r="AW464" s="14" t="s">
        <v>40</v>
      </c>
      <c r="AX464" s="14" t="s">
        <v>85</v>
      </c>
      <c r="AY464" s="183" t="s">
        <v>171</v>
      </c>
    </row>
    <row r="465" spans="2:65" s="12" customFormat="1">
      <c r="B465" s="154"/>
      <c r="D465" s="150" t="s">
        <v>182</v>
      </c>
      <c r="E465" s="155" t="s">
        <v>1</v>
      </c>
      <c r="F465" s="156" t="s">
        <v>1492</v>
      </c>
      <c r="H465" s="157">
        <v>6</v>
      </c>
      <c r="I465" s="158"/>
      <c r="L465" s="154"/>
      <c r="M465" s="159"/>
      <c r="T465" s="160"/>
      <c r="AT465" s="155" t="s">
        <v>182</v>
      </c>
      <c r="AU465" s="155" t="s">
        <v>98</v>
      </c>
      <c r="AV465" s="12" t="s">
        <v>98</v>
      </c>
      <c r="AW465" s="12" t="s">
        <v>40</v>
      </c>
      <c r="AX465" s="12" t="s">
        <v>85</v>
      </c>
      <c r="AY465" s="155" t="s">
        <v>171</v>
      </c>
    </row>
    <row r="466" spans="2:65" s="13" customFormat="1">
      <c r="B466" s="172"/>
      <c r="D466" s="150" t="s">
        <v>182</v>
      </c>
      <c r="E466" s="173" t="s">
        <v>1</v>
      </c>
      <c r="F466" s="174" t="s">
        <v>546</v>
      </c>
      <c r="H466" s="175">
        <v>6</v>
      </c>
      <c r="I466" s="176"/>
      <c r="L466" s="172"/>
      <c r="M466" s="177"/>
      <c r="T466" s="178"/>
      <c r="AT466" s="173" t="s">
        <v>182</v>
      </c>
      <c r="AU466" s="173" t="s">
        <v>98</v>
      </c>
      <c r="AV466" s="13" t="s">
        <v>178</v>
      </c>
      <c r="AW466" s="13" t="s">
        <v>40</v>
      </c>
      <c r="AX466" s="13" t="s">
        <v>92</v>
      </c>
      <c r="AY466" s="173" t="s">
        <v>171</v>
      </c>
    </row>
    <row r="467" spans="2:65" s="1" customFormat="1" ht="16.5" customHeight="1">
      <c r="B467" s="33"/>
      <c r="C467" s="162" t="s">
        <v>499</v>
      </c>
      <c r="D467" s="162" t="s">
        <v>250</v>
      </c>
      <c r="E467" s="163" t="s">
        <v>2260</v>
      </c>
      <c r="F467" s="164" t="s">
        <v>2261</v>
      </c>
      <c r="G467" s="165" t="s">
        <v>382</v>
      </c>
      <c r="H467" s="166">
        <v>6</v>
      </c>
      <c r="I467" s="167"/>
      <c r="J467" s="168">
        <f>ROUND(I467*H467,2)</f>
        <v>0</v>
      </c>
      <c r="K467" s="164" t="s">
        <v>1</v>
      </c>
      <c r="L467" s="169"/>
      <c r="M467" s="170" t="s">
        <v>1</v>
      </c>
      <c r="N467" s="171" t="s">
        <v>50</v>
      </c>
      <c r="P467" s="146">
        <f>O467*H467</f>
        <v>0</v>
      </c>
      <c r="Q467" s="146">
        <v>4.3800000000000002E-3</v>
      </c>
      <c r="R467" s="146">
        <f>Q467*H467</f>
        <v>2.6280000000000001E-2</v>
      </c>
      <c r="S467" s="146">
        <v>0</v>
      </c>
      <c r="T467" s="147">
        <f>S467*H467</f>
        <v>0</v>
      </c>
      <c r="AR467" s="148" t="s">
        <v>219</v>
      </c>
      <c r="AT467" s="148" t="s">
        <v>250</v>
      </c>
      <c r="AU467" s="148" t="s">
        <v>98</v>
      </c>
      <c r="AY467" s="17" t="s">
        <v>171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92</v>
      </c>
      <c r="BK467" s="149">
        <f>ROUND(I467*H467,2)</f>
        <v>0</v>
      </c>
      <c r="BL467" s="17" t="s">
        <v>178</v>
      </c>
      <c r="BM467" s="148" t="s">
        <v>2790</v>
      </c>
    </row>
    <row r="468" spans="2:65" s="1" customFormat="1">
      <c r="B468" s="33"/>
      <c r="D468" s="150" t="s">
        <v>180</v>
      </c>
      <c r="F468" s="151" t="s">
        <v>2261</v>
      </c>
      <c r="I468" s="152"/>
      <c r="L468" s="33"/>
      <c r="M468" s="153"/>
      <c r="T468" s="57"/>
      <c r="AT468" s="17" t="s">
        <v>180</v>
      </c>
      <c r="AU468" s="17" t="s">
        <v>98</v>
      </c>
    </row>
    <row r="469" spans="2:65" s="14" customFormat="1">
      <c r="B469" s="182"/>
      <c r="D469" s="150" t="s">
        <v>182</v>
      </c>
      <c r="E469" s="183" t="s">
        <v>1</v>
      </c>
      <c r="F469" s="184" t="s">
        <v>2735</v>
      </c>
      <c r="H469" s="183" t="s">
        <v>1</v>
      </c>
      <c r="I469" s="185"/>
      <c r="L469" s="182"/>
      <c r="M469" s="186"/>
      <c r="T469" s="187"/>
      <c r="AT469" s="183" t="s">
        <v>182</v>
      </c>
      <c r="AU469" s="183" t="s">
        <v>98</v>
      </c>
      <c r="AV469" s="14" t="s">
        <v>92</v>
      </c>
      <c r="AW469" s="14" t="s">
        <v>40</v>
      </c>
      <c r="AX469" s="14" t="s">
        <v>85</v>
      </c>
      <c r="AY469" s="183" t="s">
        <v>171</v>
      </c>
    </row>
    <row r="470" spans="2:65" s="12" customFormat="1">
      <c r="B470" s="154"/>
      <c r="D470" s="150" t="s">
        <v>182</v>
      </c>
      <c r="E470" s="155" t="s">
        <v>1</v>
      </c>
      <c r="F470" s="156" t="s">
        <v>1492</v>
      </c>
      <c r="H470" s="157">
        <v>6</v>
      </c>
      <c r="I470" s="158"/>
      <c r="L470" s="154"/>
      <c r="M470" s="159"/>
      <c r="T470" s="160"/>
      <c r="AT470" s="155" t="s">
        <v>182</v>
      </c>
      <c r="AU470" s="155" t="s">
        <v>98</v>
      </c>
      <c r="AV470" s="12" t="s">
        <v>98</v>
      </c>
      <c r="AW470" s="12" t="s">
        <v>40</v>
      </c>
      <c r="AX470" s="12" t="s">
        <v>85</v>
      </c>
      <c r="AY470" s="155" t="s">
        <v>171</v>
      </c>
    </row>
    <row r="471" spans="2:65" s="13" customFormat="1">
      <c r="B471" s="172"/>
      <c r="D471" s="150" t="s">
        <v>182</v>
      </c>
      <c r="E471" s="173" t="s">
        <v>1</v>
      </c>
      <c r="F471" s="174" t="s">
        <v>546</v>
      </c>
      <c r="H471" s="175">
        <v>6</v>
      </c>
      <c r="I471" s="176"/>
      <c r="L471" s="172"/>
      <c r="M471" s="177"/>
      <c r="T471" s="178"/>
      <c r="AT471" s="173" t="s">
        <v>182</v>
      </c>
      <c r="AU471" s="173" t="s">
        <v>98</v>
      </c>
      <c r="AV471" s="13" t="s">
        <v>178</v>
      </c>
      <c r="AW471" s="13" t="s">
        <v>40</v>
      </c>
      <c r="AX471" s="13" t="s">
        <v>92</v>
      </c>
      <c r="AY471" s="173" t="s">
        <v>171</v>
      </c>
    </row>
    <row r="472" spans="2:65" s="1" customFormat="1" ht="24.15" customHeight="1">
      <c r="B472" s="33"/>
      <c r="C472" s="162" t="s">
        <v>505</v>
      </c>
      <c r="D472" s="162" t="s">
        <v>250</v>
      </c>
      <c r="E472" s="163" t="s">
        <v>2263</v>
      </c>
      <c r="F472" s="164" t="s">
        <v>2264</v>
      </c>
      <c r="G472" s="165" t="s">
        <v>382</v>
      </c>
      <c r="H472" s="166">
        <v>6</v>
      </c>
      <c r="I472" s="167"/>
      <c r="J472" s="168">
        <f>ROUND(I472*H472,2)</f>
        <v>0</v>
      </c>
      <c r="K472" s="164" t="s">
        <v>1</v>
      </c>
      <c r="L472" s="169"/>
      <c r="M472" s="170" t="s">
        <v>1</v>
      </c>
      <c r="N472" s="171" t="s">
        <v>50</v>
      </c>
      <c r="P472" s="146">
        <f>O472*H472</f>
        <v>0</v>
      </c>
      <c r="Q472" s="146">
        <v>3.3999999999999998E-3</v>
      </c>
      <c r="R472" s="146">
        <f>Q472*H472</f>
        <v>2.0399999999999998E-2</v>
      </c>
      <c r="S472" s="146">
        <v>0</v>
      </c>
      <c r="T472" s="147">
        <f>S472*H472</f>
        <v>0</v>
      </c>
      <c r="AR472" s="148" t="s">
        <v>219</v>
      </c>
      <c r="AT472" s="148" t="s">
        <v>250</v>
      </c>
      <c r="AU472" s="148" t="s">
        <v>98</v>
      </c>
      <c r="AY472" s="17" t="s">
        <v>171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7" t="s">
        <v>92</v>
      </c>
      <c r="BK472" s="149">
        <f>ROUND(I472*H472,2)</f>
        <v>0</v>
      </c>
      <c r="BL472" s="17" t="s">
        <v>178</v>
      </c>
      <c r="BM472" s="148" t="s">
        <v>2791</v>
      </c>
    </row>
    <row r="473" spans="2:65" s="1" customFormat="1" ht="19.2">
      <c r="B473" s="33"/>
      <c r="D473" s="150" t="s">
        <v>180</v>
      </c>
      <c r="F473" s="151" t="s">
        <v>2264</v>
      </c>
      <c r="I473" s="152"/>
      <c r="L473" s="33"/>
      <c r="M473" s="153"/>
      <c r="T473" s="57"/>
      <c r="AT473" s="17" t="s">
        <v>180</v>
      </c>
      <c r="AU473" s="17" t="s">
        <v>98</v>
      </c>
    </row>
    <row r="474" spans="2:65" s="14" customFormat="1">
      <c r="B474" s="182"/>
      <c r="D474" s="150" t="s">
        <v>182</v>
      </c>
      <c r="E474" s="183" t="s">
        <v>1</v>
      </c>
      <c r="F474" s="184" t="s">
        <v>2735</v>
      </c>
      <c r="H474" s="183" t="s">
        <v>1</v>
      </c>
      <c r="I474" s="185"/>
      <c r="L474" s="182"/>
      <c r="M474" s="186"/>
      <c r="T474" s="187"/>
      <c r="AT474" s="183" t="s">
        <v>182</v>
      </c>
      <c r="AU474" s="183" t="s">
        <v>98</v>
      </c>
      <c r="AV474" s="14" t="s">
        <v>92</v>
      </c>
      <c r="AW474" s="14" t="s">
        <v>40</v>
      </c>
      <c r="AX474" s="14" t="s">
        <v>85</v>
      </c>
      <c r="AY474" s="183" t="s">
        <v>171</v>
      </c>
    </row>
    <row r="475" spans="2:65" s="12" customFormat="1">
      <c r="B475" s="154"/>
      <c r="D475" s="150" t="s">
        <v>182</v>
      </c>
      <c r="E475" s="155" t="s">
        <v>1</v>
      </c>
      <c r="F475" s="156" t="s">
        <v>1492</v>
      </c>
      <c r="H475" s="157">
        <v>6</v>
      </c>
      <c r="I475" s="158"/>
      <c r="L475" s="154"/>
      <c r="M475" s="159"/>
      <c r="T475" s="160"/>
      <c r="AT475" s="155" t="s">
        <v>182</v>
      </c>
      <c r="AU475" s="155" t="s">
        <v>98</v>
      </c>
      <c r="AV475" s="12" t="s">
        <v>98</v>
      </c>
      <c r="AW475" s="12" t="s">
        <v>40</v>
      </c>
      <c r="AX475" s="12" t="s">
        <v>85</v>
      </c>
      <c r="AY475" s="155" t="s">
        <v>171</v>
      </c>
    </row>
    <row r="476" spans="2:65" s="13" customFormat="1">
      <c r="B476" s="172"/>
      <c r="D476" s="150" t="s">
        <v>182</v>
      </c>
      <c r="E476" s="173" t="s">
        <v>1</v>
      </c>
      <c r="F476" s="174" t="s">
        <v>546</v>
      </c>
      <c r="H476" s="175">
        <v>6</v>
      </c>
      <c r="I476" s="176"/>
      <c r="L476" s="172"/>
      <c r="M476" s="177"/>
      <c r="T476" s="178"/>
      <c r="AT476" s="173" t="s">
        <v>182</v>
      </c>
      <c r="AU476" s="173" t="s">
        <v>98</v>
      </c>
      <c r="AV476" s="13" t="s">
        <v>178</v>
      </c>
      <c r="AW476" s="13" t="s">
        <v>40</v>
      </c>
      <c r="AX476" s="13" t="s">
        <v>92</v>
      </c>
      <c r="AY476" s="173" t="s">
        <v>171</v>
      </c>
    </row>
    <row r="477" spans="2:65" s="1" customFormat="1" ht="21.75" customHeight="1">
      <c r="B477" s="33"/>
      <c r="C477" s="137" t="s">
        <v>510</v>
      </c>
      <c r="D477" s="137" t="s">
        <v>173</v>
      </c>
      <c r="E477" s="138" t="s">
        <v>2266</v>
      </c>
      <c r="F477" s="139" t="s">
        <v>2267</v>
      </c>
      <c r="G477" s="140" t="s">
        <v>382</v>
      </c>
      <c r="H477" s="141">
        <v>4</v>
      </c>
      <c r="I477" s="142"/>
      <c r="J477" s="143">
        <f>ROUND(I477*H477,2)</f>
        <v>0</v>
      </c>
      <c r="K477" s="139" t="s">
        <v>177</v>
      </c>
      <c r="L477" s="33"/>
      <c r="M477" s="144" t="s">
        <v>1</v>
      </c>
      <c r="N477" s="145" t="s">
        <v>50</v>
      </c>
      <c r="P477" s="146">
        <f>O477*H477</f>
        <v>0</v>
      </c>
      <c r="Q477" s="146">
        <v>1.6199999999999999E-3</v>
      </c>
      <c r="R477" s="146">
        <f>Q477*H477</f>
        <v>6.4799999999999996E-3</v>
      </c>
      <c r="S477" s="146">
        <v>0</v>
      </c>
      <c r="T477" s="147">
        <f>S477*H477</f>
        <v>0</v>
      </c>
      <c r="AR477" s="148" t="s">
        <v>178</v>
      </c>
      <c r="AT477" s="148" t="s">
        <v>173</v>
      </c>
      <c r="AU477" s="148" t="s">
        <v>98</v>
      </c>
      <c r="AY477" s="17" t="s">
        <v>171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7" t="s">
        <v>92</v>
      </c>
      <c r="BK477" s="149">
        <f>ROUND(I477*H477,2)</f>
        <v>0</v>
      </c>
      <c r="BL477" s="17" t="s">
        <v>178</v>
      </c>
      <c r="BM477" s="148" t="s">
        <v>2792</v>
      </c>
    </row>
    <row r="478" spans="2:65" s="1" customFormat="1" ht="28.8">
      <c r="B478" s="33"/>
      <c r="D478" s="150" t="s">
        <v>180</v>
      </c>
      <c r="F478" s="151" t="s">
        <v>2269</v>
      </c>
      <c r="I478" s="152"/>
      <c r="L478" s="33"/>
      <c r="M478" s="153"/>
      <c r="T478" s="57"/>
      <c r="AT478" s="17" t="s">
        <v>180</v>
      </c>
      <c r="AU478" s="17" t="s">
        <v>98</v>
      </c>
    </row>
    <row r="479" spans="2:65" s="14" customFormat="1">
      <c r="B479" s="182"/>
      <c r="D479" s="150" t="s">
        <v>182</v>
      </c>
      <c r="E479" s="183" t="s">
        <v>1</v>
      </c>
      <c r="F479" s="184" t="s">
        <v>2735</v>
      </c>
      <c r="H479" s="183" t="s">
        <v>1</v>
      </c>
      <c r="I479" s="185"/>
      <c r="L479" s="182"/>
      <c r="M479" s="186"/>
      <c r="T479" s="187"/>
      <c r="AT479" s="183" t="s">
        <v>182</v>
      </c>
      <c r="AU479" s="183" t="s">
        <v>98</v>
      </c>
      <c r="AV479" s="14" t="s">
        <v>92</v>
      </c>
      <c r="AW479" s="14" t="s">
        <v>40</v>
      </c>
      <c r="AX479" s="14" t="s">
        <v>85</v>
      </c>
      <c r="AY479" s="183" t="s">
        <v>171</v>
      </c>
    </row>
    <row r="480" spans="2:65" s="12" customFormat="1">
      <c r="B480" s="154"/>
      <c r="D480" s="150" t="s">
        <v>182</v>
      </c>
      <c r="E480" s="155" t="s">
        <v>1</v>
      </c>
      <c r="F480" s="156" t="s">
        <v>1557</v>
      </c>
      <c r="H480" s="157">
        <v>4</v>
      </c>
      <c r="I480" s="158"/>
      <c r="L480" s="154"/>
      <c r="M480" s="159"/>
      <c r="T480" s="160"/>
      <c r="AT480" s="155" t="s">
        <v>182</v>
      </c>
      <c r="AU480" s="155" t="s">
        <v>98</v>
      </c>
      <c r="AV480" s="12" t="s">
        <v>98</v>
      </c>
      <c r="AW480" s="12" t="s">
        <v>40</v>
      </c>
      <c r="AX480" s="12" t="s">
        <v>85</v>
      </c>
      <c r="AY480" s="155" t="s">
        <v>171</v>
      </c>
    </row>
    <row r="481" spans="2:65" s="13" customFormat="1">
      <c r="B481" s="172"/>
      <c r="D481" s="150" t="s">
        <v>182</v>
      </c>
      <c r="E481" s="173" t="s">
        <v>1</v>
      </c>
      <c r="F481" s="174" t="s">
        <v>546</v>
      </c>
      <c r="H481" s="175">
        <v>4</v>
      </c>
      <c r="I481" s="176"/>
      <c r="L481" s="172"/>
      <c r="M481" s="177"/>
      <c r="T481" s="178"/>
      <c r="AT481" s="173" t="s">
        <v>182</v>
      </c>
      <c r="AU481" s="173" t="s">
        <v>98</v>
      </c>
      <c r="AV481" s="13" t="s">
        <v>178</v>
      </c>
      <c r="AW481" s="13" t="s">
        <v>40</v>
      </c>
      <c r="AX481" s="13" t="s">
        <v>92</v>
      </c>
      <c r="AY481" s="173" t="s">
        <v>171</v>
      </c>
    </row>
    <row r="482" spans="2:65" s="1" customFormat="1" ht="16.5" customHeight="1">
      <c r="B482" s="33"/>
      <c r="C482" s="162" t="s">
        <v>516</v>
      </c>
      <c r="D482" s="162" t="s">
        <v>250</v>
      </c>
      <c r="E482" s="163" t="s">
        <v>2270</v>
      </c>
      <c r="F482" s="164" t="s">
        <v>2271</v>
      </c>
      <c r="G482" s="165" t="s">
        <v>382</v>
      </c>
      <c r="H482" s="166">
        <v>4</v>
      </c>
      <c r="I482" s="167"/>
      <c r="J482" s="168">
        <f>ROUND(I482*H482,2)</f>
        <v>0</v>
      </c>
      <c r="K482" s="164" t="s">
        <v>1</v>
      </c>
      <c r="L482" s="169"/>
      <c r="M482" s="170" t="s">
        <v>1</v>
      </c>
      <c r="N482" s="171" t="s">
        <v>50</v>
      </c>
      <c r="P482" s="146">
        <f>O482*H482</f>
        <v>0</v>
      </c>
      <c r="Q482" s="146">
        <v>1.46E-2</v>
      </c>
      <c r="R482" s="146">
        <f>Q482*H482</f>
        <v>5.8400000000000001E-2</v>
      </c>
      <c r="S482" s="146">
        <v>0</v>
      </c>
      <c r="T482" s="147">
        <f>S482*H482</f>
        <v>0</v>
      </c>
      <c r="AR482" s="148" t="s">
        <v>219</v>
      </c>
      <c r="AT482" s="148" t="s">
        <v>250</v>
      </c>
      <c r="AU482" s="148" t="s">
        <v>98</v>
      </c>
      <c r="AY482" s="17" t="s">
        <v>171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7" t="s">
        <v>92</v>
      </c>
      <c r="BK482" s="149">
        <f>ROUND(I482*H482,2)</f>
        <v>0</v>
      </c>
      <c r="BL482" s="17" t="s">
        <v>178</v>
      </c>
      <c r="BM482" s="148" t="s">
        <v>2793</v>
      </c>
    </row>
    <row r="483" spans="2:65" s="1" customFormat="1">
      <c r="B483" s="33"/>
      <c r="D483" s="150" t="s">
        <v>180</v>
      </c>
      <c r="F483" s="151" t="s">
        <v>2271</v>
      </c>
      <c r="I483" s="152"/>
      <c r="L483" s="33"/>
      <c r="M483" s="153"/>
      <c r="T483" s="57"/>
      <c r="AT483" s="17" t="s">
        <v>180</v>
      </c>
      <c r="AU483" s="17" t="s">
        <v>98</v>
      </c>
    </row>
    <row r="484" spans="2:65" s="14" customFormat="1">
      <c r="B484" s="182"/>
      <c r="D484" s="150" t="s">
        <v>182</v>
      </c>
      <c r="E484" s="183" t="s">
        <v>1</v>
      </c>
      <c r="F484" s="184" t="s">
        <v>2735</v>
      </c>
      <c r="H484" s="183" t="s">
        <v>1</v>
      </c>
      <c r="I484" s="185"/>
      <c r="L484" s="182"/>
      <c r="M484" s="186"/>
      <c r="T484" s="187"/>
      <c r="AT484" s="183" t="s">
        <v>182</v>
      </c>
      <c r="AU484" s="183" t="s">
        <v>98</v>
      </c>
      <c r="AV484" s="14" t="s">
        <v>92</v>
      </c>
      <c r="AW484" s="14" t="s">
        <v>40</v>
      </c>
      <c r="AX484" s="14" t="s">
        <v>85</v>
      </c>
      <c r="AY484" s="183" t="s">
        <v>171</v>
      </c>
    </row>
    <row r="485" spans="2:65" s="12" customFormat="1">
      <c r="B485" s="154"/>
      <c r="D485" s="150" t="s">
        <v>182</v>
      </c>
      <c r="E485" s="155" t="s">
        <v>1</v>
      </c>
      <c r="F485" s="156" t="s">
        <v>1557</v>
      </c>
      <c r="H485" s="157">
        <v>4</v>
      </c>
      <c r="I485" s="158"/>
      <c r="L485" s="154"/>
      <c r="M485" s="159"/>
      <c r="T485" s="160"/>
      <c r="AT485" s="155" t="s">
        <v>182</v>
      </c>
      <c r="AU485" s="155" t="s">
        <v>98</v>
      </c>
      <c r="AV485" s="12" t="s">
        <v>98</v>
      </c>
      <c r="AW485" s="12" t="s">
        <v>40</v>
      </c>
      <c r="AX485" s="12" t="s">
        <v>85</v>
      </c>
      <c r="AY485" s="155" t="s">
        <v>171</v>
      </c>
    </row>
    <row r="486" spans="2:65" s="13" customFormat="1">
      <c r="B486" s="172"/>
      <c r="D486" s="150" t="s">
        <v>182</v>
      </c>
      <c r="E486" s="173" t="s">
        <v>1</v>
      </c>
      <c r="F486" s="174" t="s">
        <v>546</v>
      </c>
      <c r="H486" s="175">
        <v>4</v>
      </c>
      <c r="I486" s="176"/>
      <c r="L486" s="172"/>
      <c r="M486" s="177"/>
      <c r="T486" s="178"/>
      <c r="AT486" s="173" t="s">
        <v>182</v>
      </c>
      <c r="AU486" s="173" t="s">
        <v>98</v>
      </c>
      <c r="AV486" s="13" t="s">
        <v>178</v>
      </c>
      <c r="AW486" s="13" t="s">
        <v>40</v>
      </c>
      <c r="AX486" s="13" t="s">
        <v>92</v>
      </c>
      <c r="AY486" s="173" t="s">
        <v>171</v>
      </c>
    </row>
    <row r="487" spans="2:65" s="1" customFormat="1" ht="24.15" customHeight="1">
      <c r="B487" s="33"/>
      <c r="C487" s="162" t="s">
        <v>521</v>
      </c>
      <c r="D487" s="162" t="s">
        <v>250</v>
      </c>
      <c r="E487" s="163" t="s">
        <v>2273</v>
      </c>
      <c r="F487" s="164" t="s">
        <v>2274</v>
      </c>
      <c r="G487" s="165" t="s">
        <v>382</v>
      </c>
      <c r="H487" s="166">
        <v>4</v>
      </c>
      <c r="I487" s="167"/>
      <c r="J487" s="168">
        <f>ROUND(I487*H487,2)</f>
        <v>0</v>
      </c>
      <c r="K487" s="164" t="s">
        <v>1</v>
      </c>
      <c r="L487" s="169"/>
      <c r="M487" s="170" t="s">
        <v>1</v>
      </c>
      <c r="N487" s="171" t="s">
        <v>50</v>
      </c>
      <c r="P487" s="146">
        <f>O487*H487</f>
        <v>0</v>
      </c>
      <c r="Q487" s="146">
        <v>6.7499999999999999E-3</v>
      </c>
      <c r="R487" s="146">
        <f>Q487*H487</f>
        <v>2.7E-2</v>
      </c>
      <c r="S487" s="146">
        <v>0</v>
      </c>
      <c r="T487" s="147">
        <f>S487*H487</f>
        <v>0</v>
      </c>
      <c r="AR487" s="148" t="s">
        <v>219</v>
      </c>
      <c r="AT487" s="148" t="s">
        <v>250</v>
      </c>
      <c r="AU487" s="148" t="s">
        <v>98</v>
      </c>
      <c r="AY487" s="17" t="s">
        <v>171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7" t="s">
        <v>92</v>
      </c>
      <c r="BK487" s="149">
        <f>ROUND(I487*H487,2)</f>
        <v>0</v>
      </c>
      <c r="BL487" s="17" t="s">
        <v>178</v>
      </c>
      <c r="BM487" s="148" t="s">
        <v>2794</v>
      </c>
    </row>
    <row r="488" spans="2:65" s="1" customFormat="1" ht="19.2">
      <c r="B488" s="33"/>
      <c r="D488" s="150" t="s">
        <v>180</v>
      </c>
      <c r="F488" s="151" t="s">
        <v>2274</v>
      </c>
      <c r="I488" s="152"/>
      <c r="L488" s="33"/>
      <c r="M488" s="153"/>
      <c r="T488" s="57"/>
      <c r="AT488" s="17" t="s">
        <v>180</v>
      </c>
      <c r="AU488" s="17" t="s">
        <v>98</v>
      </c>
    </row>
    <row r="489" spans="2:65" s="14" customFormat="1">
      <c r="B489" s="182"/>
      <c r="D489" s="150" t="s">
        <v>182</v>
      </c>
      <c r="E489" s="183" t="s">
        <v>1</v>
      </c>
      <c r="F489" s="184" t="s">
        <v>2735</v>
      </c>
      <c r="H489" s="183" t="s">
        <v>1</v>
      </c>
      <c r="I489" s="185"/>
      <c r="L489" s="182"/>
      <c r="M489" s="186"/>
      <c r="T489" s="187"/>
      <c r="AT489" s="183" t="s">
        <v>182</v>
      </c>
      <c r="AU489" s="183" t="s">
        <v>98</v>
      </c>
      <c r="AV489" s="14" t="s">
        <v>92</v>
      </c>
      <c r="AW489" s="14" t="s">
        <v>40</v>
      </c>
      <c r="AX489" s="14" t="s">
        <v>85</v>
      </c>
      <c r="AY489" s="183" t="s">
        <v>171</v>
      </c>
    </row>
    <row r="490" spans="2:65" s="12" customFormat="1">
      <c r="B490" s="154"/>
      <c r="D490" s="150" t="s">
        <v>182</v>
      </c>
      <c r="E490" s="155" t="s">
        <v>1</v>
      </c>
      <c r="F490" s="156" t="s">
        <v>1557</v>
      </c>
      <c r="H490" s="157">
        <v>4</v>
      </c>
      <c r="I490" s="158"/>
      <c r="L490" s="154"/>
      <c r="M490" s="159"/>
      <c r="T490" s="160"/>
      <c r="AT490" s="155" t="s">
        <v>182</v>
      </c>
      <c r="AU490" s="155" t="s">
        <v>98</v>
      </c>
      <c r="AV490" s="12" t="s">
        <v>98</v>
      </c>
      <c r="AW490" s="12" t="s">
        <v>40</v>
      </c>
      <c r="AX490" s="12" t="s">
        <v>85</v>
      </c>
      <c r="AY490" s="155" t="s">
        <v>171</v>
      </c>
    </row>
    <row r="491" spans="2:65" s="13" customFormat="1">
      <c r="B491" s="172"/>
      <c r="D491" s="150" t="s">
        <v>182</v>
      </c>
      <c r="E491" s="173" t="s">
        <v>1</v>
      </c>
      <c r="F491" s="174" t="s">
        <v>546</v>
      </c>
      <c r="H491" s="175">
        <v>4</v>
      </c>
      <c r="I491" s="176"/>
      <c r="L491" s="172"/>
      <c r="M491" s="177"/>
      <c r="T491" s="178"/>
      <c r="AT491" s="173" t="s">
        <v>182</v>
      </c>
      <c r="AU491" s="173" t="s">
        <v>98</v>
      </c>
      <c r="AV491" s="13" t="s">
        <v>178</v>
      </c>
      <c r="AW491" s="13" t="s">
        <v>40</v>
      </c>
      <c r="AX491" s="13" t="s">
        <v>92</v>
      </c>
      <c r="AY491" s="173" t="s">
        <v>171</v>
      </c>
    </row>
    <row r="492" spans="2:65" s="1" customFormat="1" ht="16.5" customHeight="1">
      <c r="B492" s="33"/>
      <c r="C492" s="137" t="s">
        <v>526</v>
      </c>
      <c r="D492" s="137" t="s">
        <v>173</v>
      </c>
      <c r="E492" s="138" t="s">
        <v>2795</v>
      </c>
      <c r="F492" s="139" t="s">
        <v>2796</v>
      </c>
      <c r="G492" s="140" t="s">
        <v>382</v>
      </c>
      <c r="H492" s="141">
        <v>1</v>
      </c>
      <c r="I492" s="142"/>
      <c r="J492" s="143">
        <f>ROUND(I492*H492,2)</f>
        <v>0</v>
      </c>
      <c r="K492" s="139" t="s">
        <v>2797</v>
      </c>
      <c r="L492" s="33"/>
      <c r="M492" s="144" t="s">
        <v>1</v>
      </c>
      <c r="N492" s="145" t="s">
        <v>50</v>
      </c>
      <c r="P492" s="146">
        <f>O492*H492</f>
        <v>0</v>
      </c>
      <c r="Q492" s="146">
        <v>1.3600000000000001E-3</v>
      </c>
      <c r="R492" s="146">
        <f>Q492*H492</f>
        <v>1.3600000000000001E-3</v>
      </c>
      <c r="S492" s="146">
        <v>0</v>
      </c>
      <c r="T492" s="147">
        <f>S492*H492</f>
        <v>0</v>
      </c>
      <c r="AR492" s="148" t="s">
        <v>178</v>
      </c>
      <c r="AT492" s="148" t="s">
        <v>173</v>
      </c>
      <c r="AU492" s="148" t="s">
        <v>98</v>
      </c>
      <c r="AY492" s="17" t="s">
        <v>171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7" t="s">
        <v>92</v>
      </c>
      <c r="BK492" s="149">
        <f>ROUND(I492*H492,2)</f>
        <v>0</v>
      </c>
      <c r="BL492" s="17" t="s">
        <v>178</v>
      </c>
      <c r="BM492" s="148" t="s">
        <v>2798</v>
      </c>
    </row>
    <row r="493" spans="2:65" s="1" customFormat="1" ht="19.2">
      <c r="B493" s="33"/>
      <c r="D493" s="150" t="s">
        <v>180</v>
      </c>
      <c r="F493" s="151" t="s">
        <v>2799</v>
      </c>
      <c r="I493" s="152"/>
      <c r="L493" s="33"/>
      <c r="M493" s="153"/>
      <c r="T493" s="57"/>
      <c r="AT493" s="17" t="s">
        <v>180</v>
      </c>
      <c r="AU493" s="17" t="s">
        <v>98</v>
      </c>
    </row>
    <row r="494" spans="2:65" s="14" customFormat="1">
      <c r="B494" s="182"/>
      <c r="D494" s="150" t="s">
        <v>182</v>
      </c>
      <c r="E494" s="183" t="s">
        <v>1</v>
      </c>
      <c r="F494" s="184" t="s">
        <v>2735</v>
      </c>
      <c r="H494" s="183" t="s">
        <v>1</v>
      </c>
      <c r="I494" s="185"/>
      <c r="L494" s="182"/>
      <c r="M494" s="186"/>
      <c r="T494" s="187"/>
      <c r="AT494" s="183" t="s">
        <v>182</v>
      </c>
      <c r="AU494" s="183" t="s">
        <v>98</v>
      </c>
      <c r="AV494" s="14" t="s">
        <v>92</v>
      </c>
      <c r="AW494" s="14" t="s">
        <v>40</v>
      </c>
      <c r="AX494" s="14" t="s">
        <v>85</v>
      </c>
      <c r="AY494" s="183" t="s">
        <v>171</v>
      </c>
    </row>
    <row r="495" spans="2:65" s="12" customFormat="1">
      <c r="B495" s="154"/>
      <c r="D495" s="150" t="s">
        <v>182</v>
      </c>
      <c r="E495" s="155" t="s">
        <v>1</v>
      </c>
      <c r="F495" s="156" t="s">
        <v>785</v>
      </c>
      <c r="H495" s="157">
        <v>1</v>
      </c>
      <c r="I495" s="158"/>
      <c r="L495" s="154"/>
      <c r="M495" s="159"/>
      <c r="T495" s="160"/>
      <c r="AT495" s="155" t="s">
        <v>182</v>
      </c>
      <c r="AU495" s="155" t="s">
        <v>98</v>
      </c>
      <c r="AV495" s="12" t="s">
        <v>98</v>
      </c>
      <c r="AW495" s="12" t="s">
        <v>40</v>
      </c>
      <c r="AX495" s="12" t="s">
        <v>85</v>
      </c>
      <c r="AY495" s="155" t="s">
        <v>171</v>
      </c>
    </row>
    <row r="496" spans="2:65" s="13" customFormat="1">
      <c r="B496" s="172"/>
      <c r="D496" s="150" t="s">
        <v>182</v>
      </c>
      <c r="E496" s="173" t="s">
        <v>1</v>
      </c>
      <c r="F496" s="174" t="s">
        <v>546</v>
      </c>
      <c r="H496" s="175">
        <v>1</v>
      </c>
      <c r="I496" s="176"/>
      <c r="L496" s="172"/>
      <c r="M496" s="177"/>
      <c r="T496" s="178"/>
      <c r="AT496" s="173" t="s">
        <v>182</v>
      </c>
      <c r="AU496" s="173" t="s">
        <v>98</v>
      </c>
      <c r="AV496" s="13" t="s">
        <v>178</v>
      </c>
      <c r="AW496" s="13" t="s">
        <v>40</v>
      </c>
      <c r="AX496" s="13" t="s">
        <v>92</v>
      </c>
      <c r="AY496" s="173" t="s">
        <v>171</v>
      </c>
    </row>
    <row r="497" spans="2:65" s="1" customFormat="1" ht="21.75" customHeight="1">
      <c r="B497" s="33"/>
      <c r="C497" s="162" t="s">
        <v>531</v>
      </c>
      <c r="D497" s="162" t="s">
        <v>250</v>
      </c>
      <c r="E497" s="163" t="s">
        <v>2800</v>
      </c>
      <c r="F497" s="164" t="s">
        <v>2801</v>
      </c>
      <c r="G497" s="165" t="s">
        <v>382</v>
      </c>
      <c r="H497" s="166">
        <v>1</v>
      </c>
      <c r="I497" s="167"/>
      <c r="J497" s="168">
        <f>ROUND(I497*H497,2)</f>
        <v>0</v>
      </c>
      <c r="K497" s="164" t="s">
        <v>1</v>
      </c>
      <c r="L497" s="169"/>
      <c r="M497" s="170" t="s">
        <v>1</v>
      </c>
      <c r="N497" s="171" t="s">
        <v>50</v>
      </c>
      <c r="P497" s="146">
        <f>O497*H497</f>
        <v>0</v>
      </c>
      <c r="Q497" s="146">
        <v>3.2800000000000003E-2</v>
      </c>
      <c r="R497" s="146">
        <f>Q497*H497</f>
        <v>3.2800000000000003E-2</v>
      </c>
      <c r="S497" s="146">
        <v>0</v>
      </c>
      <c r="T497" s="147">
        <f>S497*H497</f>
        <v>0</v>
      </c>
      <c r="AR497" s="148" t="s">
        <v>219</v>
      </c>
      <c r="AT497" s="148" t="s">
        <v>250</v>
      </c>
      <c r="AU497" s="148" t="s">
        <v>98</v>
      </c>
      <c r="AY497" s="17" t="s">
        <v>171</v>
      </c>
      <c r="BE497" s="149">
        <f>IF(N497="základní",J497,0)</f>
        <v>0</v>
      </c>
      <c r="BF497" s="149">
        <f>IF(N497="snížená",J497,0)</f>
        <v>0</v>
      </c>
      <c r="BG497" s="149">
        <f>IF(N497="zákl. přenesená",J497,0)</f>
        <v>0</v>
      </c>
      <c r="BH497" s="149">
        <f>IF(N497="sníž. přenesená",J497,0)</f>
        <v>0</v>
      </c>
      <c r="BI497" s="149">
        <f>IF(N497="nulová",J497,0)</f>
        <v>0</v>
      </c>
      <c r="BJ497" s="17" t="s">
        <v>92</v>
      </c>
      <c r="BK497" s="149">
        <f>ROUND(I497*H497,2)</f>
        <v>0</v>
      </c>
      <c r="BL497" s="17" t="s">
        <v>178</v>
      </c>
      <c r="BM497" s="148" t="s">
        <v>2802</v>
      </c>
    </row>
    <row r="498" spans="2:65" s="1" customFormat="1">
      <c r="B498" s="33"/>
      <c r="D498" s="150" t="s">
        <v>180</v>
      </c>
      <c r="F498" s="151" t="s">
        <v>2801</v>
      </c>
      <c r="I498" s="152"/>
      <c r="L498" s="33"/>
      <c r="M498" s="153"/>
      <c r="T498" s="57"/>
      <c r="AT498" s="17" t="s">
        <v>180</v>
      </c>
      <c r="AU498" s="17" t="s">
        <v>98</v>
      </c>
    </row>
    <row r="499" spans="2:65" s="14" customFormat="1">
      <c r="B499" s="182"/>
      <c r="D499" s="150" t="s">
        <v>182</v>
      </c>
      <c r="E499" s="183" t="s">
        <v>1</v>
      </c>
      <c r="F499" s="184" t="s">
        <v>2735</v>
      </c>
      <c r="H499" s="183" t="s">
        <v>1</v>
      </c>
      <c r="I499" s="185"/>
      <c r="L499" s="182"/>
      <c r="M499" s="186"/>
      <c r="T499" s="187"/>
      <c r="AT499" s="183" t="s">
        <v>182</v>
      </c>
      <c r="AU499" s="183" t="s">
        <v>98</v>
      </c>
      <c r="AV499" s="14" t="s">
        <v>92</v>
      </c>
      <c r="AW499" s="14" t="s">
        <v>40</v>
      </c>
      <c r="AX499" s="14" t="s">
        <v>85</v>
      </c>
      <c r="AY499" s="183" t="s">
        <v>171</v>
      </c>
    </row>
    <row r="500" spans="2:65" s="12" customFormat="1">
      <c r="B500" s="154"/>
      <c r="D500" s="150" t="s">
        <v>182</v>
      </c>
      <c r="E500" s="155" t="s">
        <v>1</v>
      </c>
      <c r="F500" s="156" t="s">
        <v>785</v>
      </c>
      <c r="H500" s="157">
        <v>1</v>
      </c>
      <c r="I500" s="158"/>
      <c r="L500" s="154"/>
      <c r="M500" s="159"/>
      <c r="T500" s="160"/>
      <c r="AT500" s="155" t="s">
        <v>182</v>
      </c>
      <c r="AU500" s="155" t="s">
        <v>98</v>
      </c>
      <c r="AV500" s="12" t="s">
        <v>98</v>
      </c>
      <c r="AW500" s="12" t="s">
        <v>40</v>
      </c>
      <c r="AX500" s="12" t="s">
        <v>85</v>
      </c>
      <c r="AY500" s="155" t="s">
        <v>171</v>
      </c>
    </row>
    <row r="501" spans="2:65" s="13" customFormat="1">
      <c r="B501" s="172"/>
      <c r="D501" s="150" t="s">
        <v>182</v>
      </c>
      <c r="E501" s="173" t="s">
        <v>1</v>
      </c>
      <c r="F501" s="174" t="s">
        <v>546</v>
      </c>
      <c r="H501" s="175">
        <v>1</v>
      </c>
      <c r="I501" s="176"/>
      <c r="L501" s="172"/>
      <c r="M501" s="177"/>
      <c r="T501" s="178"/>
      <c r="AT501" s="173" t="s">
        <v>182</v>
      </c>
      <c r="AU501" s="173" t="s">
        <v>98</v>
      </c>
      <c r="AV501" s="13" t="s">
        <v>178</v>
      </c>
      <c r="AW501" s="13" t="s">
        <v>40</v>
      </c>
      <c r="AX501" s="13" t="s">
        <v>92</v>
      </c>
      <c r="AY501" s="173" t="s">
        <v>171</v>
      </c>
    </row>
    <row r="502" spans="2:65" s="1" customFormat="1" ht="24.15" customHeight="1">
      <c r="B502" s="33"/>
      <c r="C502" s="137" t="s">
        <v>540</v>
      </c>
      <c r="D502" s="137" t="s">
        <v>173</v>
      </c>
      <c r="E502" s="138" t="s">
        <v>2276</v>
      </c>
      <c r="F502" s="139" t="s">
        <v>2277</v>
      </c>
      <c r="G502" s="140" t="s">
        <v>382</v>
      </c>
      <c r="H502" s="141">
        <v>6</v>
      </c>
      <c r="I502" s="142"/>
      <c r="J502" s="143">
        <f>ROUND(I502*H502,2)</f>
        <v>0</v>
      </c>
      <c r="K502" s="139" t="s">
        <v>177</v>
      </c>
      <c r="L502" s="33"/>
      <c r="M502" s="144" t="s">
        <v>1</v>
      </c>
      <c r="N502" s="145" t="s">
        <v>50</v>
      </c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AR502" s="148" t="s">
        <v>178</v>
      </c>
      <c r="AT502" s="148" t="s">
        <v>173</v>
      </c>
      <c r="AU502" s="148" t="s">
        <v>98</v>
      </c>
      <c r="AY502" s="17" t="s">
        <v>171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92</v>
      </c>
      <c r="BK502" s="149">
        <f>ROUND(I502*H502,2)</f>
        <v>0</v>
      </c>
      <c r="BL502" s="17" t="s">
        <v>178</v>
      </c>
      <c r="BM502" s="148" t="s">
        <v>2803</v>
      </c>
    </row>
    <row r="503" spans="2:65" s="1" customFormat="1" ht="28.8">
      <c r="B503" s="33"/>
      <c r="D503" s="150" t="s">
        <v>180</v>
      </c>
      <c r="F503" s="151" t="s">
        <v>2279</v>
      </c>
      <c r="I503" s="152"/>
      <c r="L503" s="33"/>
      <c r="M503" s="153"/>
      <c r="T503" s="57"/>
      <c r="AT503" s="17" t="s">
        <v>180</v>
      </c>
      <c r="AU503" s="17" t="s">
        <v>98</v>
      </c>
    </row>
    <row r="504" spans="2:65" s="14" customFormat="1">
      <c r="B504" s="182"/>
      <c r="D504" s="150" t="s">
        <v>182</v>
      </c>
      <c r="E504" s="183" t="s">
        <v>1</v>
      </c>
      <c r="F504" s="184" t="s">
        <v>2735</v>
      </c>
      <c r="H504" s="183" t="s">
        <v>1</v>
      </c>
      <c r="I504" s="185"/>
      <c r="L504" s="182"/>
      <c r="M504" s="186"/>
      <c r="T504" s="187"/>
      <c r="AT504" s="183" t="s">
        <v>182</v>
      </c>
      <c r="AU504" s="183" t="s">
        <v>98</v>
      </c>
      <c r="AV504" s="14" t="s">
        <v>92</v>
      </c>
      <c r="AW504" s="14" t="s">
        <v>40</v>
      </c>
      <c r="AX504" s="14" t="s">
        <v>85</v>
      </c>
      <c r="AY504" s="183" t="s">
        <v>171</v>
      </c>
    </row>
    <row r="505" spans="2:65" s="12" customFormat="1">
      <c r="B505" s="154"/>
      <c r="D505" s="150" t="s">
        <v>182</v>
      </c>
      <c r="E505" s="155" t="s">
        <v>1</v>
      </c>
      <c r="F505" s="156" t="s">
        <v>1492</v>
      </c>
      <c r="H505" s="157">
        <v>6</v>
      </c>
      <c r="I505" s="158"/>
      <c r="L505" s="154"/>
      <c r="M505" s="159"/>
      <c r="T505" s="160"/>
      <c r="AT505" s="155" t="s">
        <v>182</v>
      </c>
      <c r="AU505" s="155" t="s">
        <v>98</v>
      </c>
      <c r="AV505" s="12" t="s">
        <v>98</v>
      </c>
      <c r="AW505" s="12" t="s">
        <v>40</v>
      </c>
      <c r="AX505" s="12" t="s">
        <v>85</v>
      </c>
      <c r="AY505" s="155" t="s">
        <v>171</v>
      </c>
    </row>
    <row r="506" spans="2:65" s="13" customFormat="1">
      <c r="B506" s="172"/>
      <c r="D506" s="150" t="s">
        <v>182</v>
      </c>
      <c r="E506" s="173" t="s">
        <v>1</v>
      </c>
      <c r="F506" s="174" t="s">
        <v>546</v>
      </c>
      <c r="H506" s="175">
        <v>6</v>
      </c>
      <c r="I506" s="176"/>
      <c r="L506" s="172"/>
      <c r="M506" s="177"/>
      <c r="T506" s="178"/>
      <c r="AT506" s="173" t="s">
        <v>182</v>
      </c>
      <c r="AU506" s="173" t="s">
        <v>98</v>
      </c>
      <c r="AV506" s="13" t="s">
        <v>178</v>
      </c>
      <c r="AW506" s="13" t="s">
        <v>40</v>
      </c>
      <c r="AX506" s="13" t="s">
        <v>92</v>
      </c>
      <c r="AY506" s="173" t="s">
        <v>171</v>
      </c>
    </row>
    <row r="507" spans="2:65" s="1" customFormat="1" ht="16.5" customHeight="1">
      <c r="B507" s="33"/>
      <c r="C507" s="162" t="s">
        <v>547</v>
      </c>
      <c r="D507" s="162" t="s">
        <v>250</v>
      </c>
      <c r="E507" s="163" t="s">
        <v>2280</v>
      </c>
      <c r="F507" s="164" t="s">
        <v>2281</v>
      </c>
      <c r="G507" s="165" t="s">
        <v>382</v>
      </c>
      <c r="H507" s="166">
        <v>6</v>
      </c>
      <c r="I507" s="167"/>
      <c r="J507" s="168">
        <f>ROUND(I507*H507,2)</f>
        <v>0</v>
      </c>
      <c r="K507" s="164" t="s">
        <v>1</v>
      </c>
      <c r="L507" s="169"/>
      <c r="M507" s="170" t="s">
        <v>1</v>
      </c>
      <c r="N507" s="171" t="s">
        <v>50</v>
      </c>
      <c r="P507" s="146">
        <f>O507*H507</f>
        <v>0</v>
      </c>
      <c r="Q507" s="146">
        <v>2.7000000000000001E-3</v>
      </c>
      <c r="R507" s="146">
        <f>Q507*H507</f>
        <v>1.6199999999999999E-2</v>
      </c>
      <c r="S507" s="146">
        <v>0</v>
      </c>
      <c r="T507" s="147">
        <f>S507*H507</f>
        <v>0</v>
      </c>
      <c r="AR507" s="148" t="s">
        <v>219</v>
      </c>
      <c r="AT507" s="148" t="s">
        <v>250</v>
      </c>
      <c r="AU507" s="148" t="s">
        <v>98</v>
      </c>
      <c r="AY507" s="17" t="s">
        <v>171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7" t="s">
        <v>92</v>
      </c>
      <c r="BK507" s="149">
        <f>ROUND(I507*H507,2)</f>
        <v>0</v>
      </c>
      <c r="BL507" s="17" t="s">
        <v>178</v>
      </c>
      <c r="BM507" s="148" t="s">
        <v>2804</v>
      </c>
    </row>
    <row r="508" spans="2:65" s="1" customFormat="1">
      <c r="B508" s="33"/>
      <c r="D508" s="150" t="s">
        <v>180</v>
      </c>
      <c r="F508" s="151" t="s">
        <v>2281</v>
      </c>
      <c r="I508" s="152"/>
      <c r="L508" s="33"/>
      <c r="M508" s="153"/>
      <c r="T508" s="57"/>
      <c r="AT508" s="17" t="s">
        <v>180</v>
      </c>
      <c r="AU508" s="17" t="s">
        <v>98</v>
      </c>
    </row>
    <row r="509" spans="2:65" s="14" customFormat="1">
      <c r="B509" s="182"/>
      <c r="D509" s="150" t="s">
        <v>182</v>
      </c>
      <c r="E509" s="183" t="s">
        <v>1</v>
      </c>
      <c r="F509" s="184" t="s">
        <v>2735</v>
      </c>
      <c r="H509" s="183" t="s">
        <v>1</v>
      </c>
      <c r="I509" s="185"/>
      <c r="L509" s="182"/>
      <c r="M509" s="186"/>
      <c r="T509" s="187"/>
      <c r="AT509" s="183" t="s">
        <v>182</v>
      </c>
      <c r="AU509" s="183" t="s">
        <v>98</v>
      </c>
      <c r="AV509" s="14" t="s">
        <v>92</v>
      </c>
      <c r="AW509" s="14" t="s">
        <v>40</v>
      </c>
      <c r="AX509" s="14" t="s">
        <v>85</v>
      </c>
      <c r="AY509" s="183" t="s">
        <v>171</v>
      </c>
    </row>
    <row r="510" spans="2:65" s="12" customFormat="1">
      <c r="B510" s="154"/>
      <c r="D510" s="150" t="s">
        <v>182</v>
      </c>
      <c r="E510" s="155" t="s">
        <v>1</v>
      </c>
      <c r="F510" s="156" t="s">
        <v>1492</v>
      </c>
      <c r="H510" s="157">
        <v>6</v>
      </c>
      <c r="I510" s="158"/>
      <c r="L510" s="154"/>
      <c r="M510" s="159"/>
      <c r="T510" s="160"/>
      <c r="AT510" s="155" t="s">
        <v>182</v>
      </c>
      <c r="AU510" s="155" t="s">
        <v>98</v>
      </c>
      <c r="AV510" s="12" t="s">
        <v>98</v>
      </c>
      <c r="AW510" s="12" t="s">
        <v>40</v>
      </c>
      <c r="AX510" s="12" t="s">
        <v>85</v>
      </c>
      <c r="AY510" s="155" t="s">
        <v>171</v>
      </c>
    </row>
    <row r="511" spans="2:65" s="13" customFormat="1">
      <c r="B511" s="172"/>
      <c r="D511" s="150" t="s">
        <v>182</v>
      </c>
      <c r="E511" s="173" t="s">
        <v>1</v>
      </c>
      <c r="F511" s="174" t="s">
        <v>546</v>
      </c>
      <c r="H511" s="175">
        <v>6</v>
      </c>
      <c r="I511" s="176"/>
      <c r="L511" s="172"/>
      <c r="M511" s="177"/>
      <c r="T511" s="178"/>
      <c r="AT511" s="173" t="s">
        <v>182</v>
      </c>
      <c r="AU511" s="173" t="s">
        <v>98</v>
      </c>
      <c r="AV511" s="13" t="s">
        <v>178</v>
      </c>
      <c r="AW511" s="13" t="s">
        <v>40</v>
      </c>
      <c r="AX511" s="13" t="s">
        <v>92</v>
      </c>
      <c r="AY511" s="173" t="s">
        <v>171</v>
      </c>
    </row>
    <row r="512" spans="2:65" s="1" customFormat="1" ht="21.75" customHeight="1">
      <c r="B512" s="33"/>
      <c r="C512" s="137" t="s">
        <v>553</v>
      </c>
      <c r="D512" s="137" t="s">
        <v>173</v>
      </c>
      <c r="E512" s="138" t="s">
        <v>2283</v>
      </c>
      <c r="F512" s="139" t="s">
        <v>2284</v>
      </c>
      <c r="G512" s="140" t="s">
        <v>197</v>
      </c>
      <c r="H512" s="141">
        <v>340.8</v>
      </c>
      <c r="I512" s="142"/>
      <c r="J512" s="143">
        <f>ROUND(I512*H512,2)</f>
        <v>0</v>
      </c>
      <c r="K512" s="139" t="s">
        <v>177</v>
      </c>
      <c r="L512" s="33"/>
      <c r="M512" s="144" t="s">
        <v>1</v>
      </c>
      <c r="N512" s="145" t="s">
        <v>50</v>
      </c>
      <c r="P512" s="146">
        <f>O512*H512</f>
        <v>0</v>
      </c>
      <c r="Q512" s="146">
        <v>0</v>
      </c>
      <c r="R512" s="146">
        <f>Q512*H512</f>
        <v>0</v>
      </c>
      <c r="S512" s="146">
        <v>0</v>
      </c>
      <c r="T512" s="147">
        <f>S512*H512</f>
        <v>0</v>
      </c>
      <c r="AR512" s="148" t="s">
        <v>178</v>
      </c>
      <c r="AT512" s="148" t="s">
        <v>173</v>
      </c>
      <c r="AU512" s="148" t="s">
        <v>98</v>
      </c>
      <c r="AY512" s="17" t="s">
        <v>171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7" t="s">
        <v>92</v>
      </c>
      <c r="BK512" s="149">
        <f>ROUND(I512*H512,2)</f>
        <v>0</v>
      </c>
      <c r="BL512" s="17" t="s">
        <v>178</v>
      </c>
      <c r="BM512" s="148" t="s">
        <v>2805</v>
      </c>
    </row>
    <row r="513" spans="2:65" s="1" customFormat="1">
      <c r="B513" s="33"/>
      <c r="D513" s="150" t="s">
        <v>180</v>
      </c>
      <c r="F513" s="151" t="s">
        <v>2284</v>
      </c>
      <c r="I513" s="152"/>
      <c r="L513" s="33"/>
      <c r="M513" s="153"/>
      <c r="T513" s="57"/>
      <c r="AT513" s="17" t="s">
        <v>180</v>
      </c>
      <c r="AU513" s="17" t="s">
        <v>98</v>
      </c>
    </row>
    <row r="514" spans="2:65" s="14" customFormat="1">
      <c r="B514" s="182"/>
      <c r="D514" s="150" t="s">
        <v>182</v>
      </c>
      <c r="E514" s="183" t="s">
        <v>1</v>
      </c>
      <c r="F514" s="184" t="s">
        <v>2806</v>
      </c>
      <c r="H514" s="183" t="s">
        <v>1</v>
      </c>
      <c r="I514" s="185"/>
      <c r="L514" s="182"/>
      <c r="M514" s="186"/>
      <c r="T514" s="187"/>
      <c r="AT514" s="183" t="s">
        <v>182</v>
      </c>
      <c r="AU514" s="183" t="s">
        <v>98</v>
      </c>
      <c r="AV514" s="14" t="s">
        <v>92</v>
      </c>
      <c r="AW514" s="14" t="s">
        <v>40</v>
      </c>
      <c r="AX514" s="14" t="s">
        <v>85</v>
      </c>
      <c r="AY514" s="183" t="s">
        <v>171</v>
      </c>
    </row>
    <row r="515" spans="2:65" s="12" customFormat="1">
      <c r="B515" s="154"/>
      <c r="D515" s="150" t="s">
        <v>182</v>
      </c>
      <c r="E515" s="155" t="s">
        <v>1</v>
      </c>
      <c r="F515" s="156" t="s">
        <v>2807</v>
      </c>
      <c r="H515" s="157">
        <v>340.8</v>
      </c>
      <c r="I515" s="158"/>
      <c r="L515" s="154"/>
      <c r="M515" s="159"/>
      <c r="T515" s="160"/>
      <c r="AT515" s="155" t="s">
        <v>182</v>
      </c>
      <c r="AU515" s="155" t="s">
        <v>98</v>
      </c>
      <c r="AV515" s="12" t="s">
        <v>98</v>
      </c>
      <c r="AW515" s="12" t="s">
        <v>40</v>
      </c>
      <c r="AX515" s="12" t="s">
        <v>85</v>
      </c>
      <c r="AY515" s="155" t="s">
        <v>171</v>
      </c>
    </row>
    <row r="516" spans="2:65" s="13" customFormat="1">
      <c r="B516" s="172"/>
      <c r="D516" s="150" t="s">
        <v>182</v>
      </c>
      <c r="E516" s="173" t="s">
        <v>1</v>
      </c>
      <c r="F516" s="174" t="s">
        <v>546</v>
      </c>
      <c r="H516" s="175">
        <v>340.8</v>
      </c>
      <c r="I516" s="176"/>
      <c r="L516" s="172"/>
      <c r="M516" s="177"/>
      <c r="T516" s="178"/>
      <c r="AT516" s="173" t="s">
        <v>182</v>
      </c>
      <c r="AU516" s="173" t="s">
        <v>98</v>
      </c>
      <c r="AV516" s="13" t="s">
        <v>178</v>
      </c>
      <c r="AW516" s="13" t="s">
        <v>40</v>
      </c>
      <c r="AX516" s="13" t="s">
        <v>92</v>
      </c>
      <c r="AY516" s="173" t="s">
        <v>171</v>
      </c>
    </row>
    <row r="517" spans="2:65" s="1" customFormat="1" ht="16.5" customHeight="1">
      <c r="B517" s="33"/>
      <c r="C517" s="137" t="s">
        <v>558</v>
      </c>
      <c r="D517" s="137" t="s">
        <v>173</v>
      </c>
      <c r="E517" s="138" t="s">
        <v>2288</v>
      </c>
      <c r="F517" s="139" t="s">
        <v>2289</v>
      </c>
      <c r="G517" s="140" t="s">
        <v>197</v>
      </c>
      <c r="H517" s="141">
        <v>473.8</v>
      </c>
      <c r="I517" s="142"/>
      <c r="J517" s="143">
        <f>ROUND(I517*H517,2)</f>
        <v>0</v>
      </c>
      <c r="K517" s="139" t="s">
        <v>177</v>
      </c>
      <c r="L517" s="33"/>
      <c r="M517" s="144" t="s">
        <v>1</v>
      </c>
      <c r="N517" s="145" t="s">
        <v>50</v>
      </c>
      <c r="P517" s="146">
        <f>O517*H517</f>
        <v>0</v>
      </c>
      <c r="Q517" s="146">
        <v>0</v>
      </c>
      <c r="R517" s="146">
        <f>Q517*H517</f>
        <v>0</v>
      </c>
      <c r="S517" s="146">
        <v>0</v>
      </c>
      <c r="T517" s="147">
        <f>S517*H517</f>
        <v>0</v>
      </c>
      <c r="AR517" s="148" t="s">
        <v>178</v>
      </c>
      <c r="AT517" s="148" t="s">
        <v>173</v>
      </c>
      <c r="AU517" s="148" t="s">
        <v>98</v>
      </c>
      <c r="AY517" s="17" t="s">
        <v>171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7" t="s">
        <v>92</v>
      </c>
      <c r="BK517" s="149">
        <f>ROUND(I517*H517,2)</f>
        <v>0</v>
      </c>
      <c r="BL517" s="17" t="s">
        <v>178</v>
      </c>
      <c r="BM517" s="148" t="s">
        <v>2808</v>
      </c>
    </row>
    <row r="518" spans="2:65" s="1" customFormat="1">
      <c r="B518" s="33"/>
      <c r="D518" s="150" t="s">
        <v>180</v>
      </c>
      <c r="F518" s="151" t="s">
        <v>2291</v>
      </c>
      <c r="I518" s="152"/>
      <c r="L518" s="33"/>
      <c r="M518" s="153"/>
      <c r="T518" s="57"/>
      <c r="AT518" s="17" t="s">
        <v>180</v>
      </c>
      <c r="AU518" s="17" t="s">
        <v>98</v>
      </c>
    </row>
    <row r="519" spans="2:65" s="14" customFormat="1">
      <c r="B519" s="182"/>
      <c r="D519" s="150" t="s">
        <v>182</v>
      </c>
      <c r="E519" s="183" t="s">
        <v>1</v>
      </c>
      <c r="F519" s="184" t="s">
        <v>2343</v>
      </c>
      <c r="H519" s="183" t="s">
        <v>1</v>
      </c>
      <c r="I519" s="185"/>
      <c r="L519" s="182"/>
      <c r="M519" s="186"/>
      <c r="T519" s="187"/>
      <c r="AT519" s="183" t="s">
        <v>182</v>
      </c>
      <c r="AU519" s="183" t="s">
        <v>98</v>
      </c>
      <c r="AV519" s="14" t="s">
        <v>92</v>
      </c>
      <c r="AW519" s="14" t="s">
        <v>40</v>
      </c>
      <c r="AX519" s="14" t="s">
        <v>85</v>
      </c>
      <c r="AY519" s="183" t="s">
        <v>171</v>
      </c>
    </row>
    <row r="520" spans="2:65" s="12" customFormat="1">
      <c r="B520" s="154"/>
      <c r="D520" s="150" t="s">
        <v>182</v>
      </c>
      <c r="E520" s="155" t="s">
        <v>1</v>
      </c>
      <c r="F520" s="156" t="s">
        <v>2809</v>
      </c>
      <c r="H520" s="157">
        <v>473.8</v>
      </c>
      <c r="I520" s="158"/>
      <c r="L520" s="154"/>
      <c r="M520" s="159"/>
      <c r="T520" s="160"/>
      <c r="AT520" s="155" t="s">
        <v>182</v>
      </c>
      <c r="AU520" s="155" t="s">
        <v>98</v>
      </c>
      <c r="AV520" s="12" t="s">
        <v>98</v>
      </c>
      <c r="AW520" s="12" t="s">
        <v>40</v>
      </c>
      <c r="AX520" s="12" t="s">
        <v>85</v>
      </c>
      <c r="AY520" s="155" t="s">
        <v>171</v>
      </c>
    </row>
    <row r="521" spans="2:65" s="13" customFormat="1">
      <c r="B521" s="172"/>
      <c r="D521" s="150" t="s">
        <v>182</v>
      </c>
      <c r="E521" s="173" t="s">
        <v>1</v>
      </c>
      <c r="F521" s="174" t="s">
        <v>546</v>
      </c>
      <c r="H521" s="175">
        <v>473.8</v>
      </c>
      <c r="I521" s="176"/>
      <c r="L521" s="172"/>
      <c r="M521" s="177"/>
      <c r="T521" s="178"/>
      <c r="AT521" s="173" t="s">
        <v>182</v>
      </c>
      <c r="AU521" s="173" t="s">
        <v>98</v>
      </c>
      <c r="AV521" s="13" t="s">
        <v>178</v>
      </c>
      <c r="AW521" s="13" t="s">
        <v>40</v>
      </c>
      <c r="AX521" s="13" t="s">
        <v>92</v>
      </c>
      <c r="AY521" s="173" t="s">
        <v>171</v>
      </c>
    </row>
    <row r="522" spans="2:65" s="1" customFormat="1" ht="24.15" customHeight="1">
      <c r="B522" s="33"/>
      <c r="C522" s="137" t="s">
        <v>564</v>
      </c>
      <c r="D522" s="137" t="s">
        <v>173</v>
      </c>
      <c r="E522" s="138" t="s">
        <v>2293</v>
      </c>
      <c r="F522" s="139" t="s">
        <v>2294</v>
      </c>
      <c r="G522" s="140" t="s">
        <v>197</v>
      </c>
      <c r="H522" s="141">
        <v>133</v>
      </c>
      <c r="I522" s="142"/>
      <c r="J522" s="143">
        <f>ROUND(I522*H522,2)</f>
        <v>0</v>
      </c>
      <c r="K522" s="139" t="s">
        <v>177</v>
      </c>
      <c r="L522" s="33"/>
      <c r="M522" s="144" t="s">
        <v>1</v>
      </c>
      <c r="N522" s="145" t="s">
        <v>50</v>
      </c>
      <c r="P522" s="146">
        <f>O522*H522</f>
        <v>0</v>
      </c>
      <c r="Q522" s="146">
        <v>0</v>
      </c>
      <c r="R522" s="146">
        <f>Q522*H522</f>
        <v>0</v>
      </c>
      <c r="S522" s="146">
        <v>0</v>
      </c>
      <c r="T522" s="147">
        <f>S522*H522</f>
        <v>0</v>
      </c>
      <c r="AR522" s="148" t="s">
        <v>178</v>
      </c>
      <c r="AT522" s="148" t="s">
        <v>173</v>
      </c>
      <c r="AU522" s="148" t="s">
        <v>98</v>
      </c>
      <c r="AY522" s="17" t="s">
        <v>171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7" t="s">
        <v>92</v>
      </c>
      <c r="BK522" s="149">
        <f>ROUND(I522*H522,2)</f>
        <v>0</v>
      </c>
      <c r="BL522" s="17" t="s">
        <v>178</v>
      </c>
      <c r="BM522" s="148" t="s">
        <v>2810</v>
      </c>
    </row>
    <row r="523" spans="2:65" s="1" customFormat="1">
      <c r="B523" s="33"/>
      <c r="D523" s="150" t="s">
        <v>180</v>
      </c>
      <c r="F523" s="151" t="s">
        <v>2294</v>
      </c>
      <c r="I523" s="152"/>
      <c r="L523" s="33"/>
      <c r="M523" s="153"/>
      <c r="T523" s="57"/>
      <c r="AT523" s="17" t="s">
        <v>180</v>
      </c>
      <c r="AU523" s="17" t="s">
        <v>98</v>
      </c>
    </row>
    <row r="524" spans="2:65" s="14" customFormat="1">
      <c r="B524" s="182"/>
      <c r="D524" s="150" t="s">
        <v>182</v>
      </c>
      <c r="E524" s="183" t="s">
        <v>1</v>
      </c>
      <c r="F524" s="184" t="s">
        <v>2343</v>
      </c>
      <c r="H524" s="183" t="s">
        <v>1</v>
      </c>
      <c r="I524" s="185"/>
      <c r="L524" s="182"/>
      <c r="M524" s="186"/>
      <c r="T524" s="187"/>
      <c r="AT524" s="183" t="s">
        <v>182</v>
      </c>
      <c r="AU524" s="183" t="s">
        <v>98</v>
      </c>
      <c r="AV524" s="14" t="s">
        <v>92</v>
      </c>
      <c r="AW524" s="14" t="s">
        <v>40</v>
      </c>
      <c r="AX524" s="14" t="s">
        <v>85</v>
      </c>
      <c r="AY524" s="183" t="s">
        <v>171</v>
      </c>
    </row>
    <row r="525" spans="2:65" s="12" customFormat="1">
      <c r="B525" s="154"/>
      <c r="D525" s="150" t="s">
        <v>182</v>
      </c>
      <c r="E525" s="155" t="s">
        <v>1</v>
      </c>
      <c r="F525" s="156" t="s">
        <v>2776</v>
      </c>
      <c r="H525" s="157">
        <v>133</v>
      </c>
      <c r="I525" s="158"/>
      <c r="L525" s="154"/>
      <c r="M525" s="159"/>
      <c r="T525" s="160"/>
      <c r="AT525" s="155" t="s">
        <v>182</v>
      </c>
      <c r="AU525" s="155" t="s">
        <v>98</v>
      </c>
      <c r="AV525" s="12" t="s">
        <v>98</v>
      </c>
      <c r="AW525" s="12" t="s">
        <v>40</v>
      </c>
      <c r="AX525" s="12" t="s">
        <v>85</v>
      </c>
      <c r="AY525" s="155" t="s">
        <v>171</v>
      </c>
    </row>
    <row r="526" spans="2:65" s="13" customFormat="1">
      <c r="B526" s="172"/>
      <c r="D526" s="150" t="s">
        <v>182</v>
      </c>
      <c r="E526" s="173" t="s">
        <v>1</v>
      </c>
      <c r="F526" s="174" t="s">
        <v>546</v>
      </c>
      <c r="H526" s="175">
        <v>133</v>
      </c>
      <c r="I526" s="176"/>
      <c r="L526" s="172"/>
      <c r="M526" s="177"/>
      <c r="T526" s="178"/>
      <c r="AT526" s="173" t="s">
        <v>182</v>
      </c>
      <c r="AU526" s="173" t="s">
        <v>98</v>
      </c>
      <c r="AV526" s="13" t="s">
        <v>178</v>
      </c>
      <c r="AW526" s="13" t="s">
        <v>40</v>
      </c>
      <c r="AX526" s="13" t="s">
        <v>92</v>
      </c>
      <c r="AY526" s="173" t="s">
        <v>171</v>
      </c>
    </row>
    <row r="527" spans="2:65" s="1" customFormat="1" ht="24.15" customHeight="1">
      <c r="B527" s="33"/>
      <c r="C527" s="137" t="s">
        <v>569</v>
      </c>
      <c r="D527" s="137" t="s">
        <v>173</v>
      </c>
      <c r="E527" s="138" t="s">
        <v>1660</v>
      </c>
      <c r="F527" s="139" t="s">
        <v>2296</v>
      </c>
      <c r="G527" s="140" t="s">
        <v>382</v>
      </c>
      <c r="H527" s="141">
        <v>1</v>
      </c>
      <c r="I527" s="142"/>
      <c r="J527" s="143">
        <f>ROUND(I527*H527,2)</f>
        <v>0</v>
      </c>
      <c r="K527" s="139" t="s">
        <v>177</v>
      </c>
      <c r="L527" s="33"/>
      <c r="M527" s="144" t="s">
        <v>1</v>
      </c>
      <c r="N527" s="145" t="s">
        <v>50</v>
      </c>
      <c r="P527" s="146">
        <f>O527*H527</f>
        <v>0</v>
      </c>
      <c r="Q527" s="146">
        <v>0.45937</v>
      </c>
      <c r="R527" s="146">
        <f>Q527*H527</f>
        <v>0.45937</v>
      </c>
      <c r="S527" s="146">
        <v>0</v>
      </c>
      <c r="T527" s="147">
        <f>S527*H527</f>
        <v>0</v>
      </c>
      <c r="AR527" s="148" t="s">
        <v>178</v>
      </c>
      <c r="AT527" s="148" t="s">
        <v>173</v>
      </c>
      <c r="AU527" s="148" t="s">
        <v>98</v>
      </c>
      <c r="AY527" s="17" t="s">
        <v>171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7" t="s">
        <v>92</v>
      </c>
      <c r="BK527" s="149">
        <f>ROUND(I527*H527,2)</f>
        <v>0</v>
      </c>
      <c r="BL527" s="17" t="s">
        <v>178</v>
      </c>
      <c r="BM527" s="148" t="s">
        <v>2811</v>
      </c>
    </row>
    <row r="528" spans="2:65" s="1" customFormat="1" ht="19.2">
      <c r="B528" s="33"/>
      <c r="D528" s="150" t="s">
        <v>180</v>
      </c>
      <c r="F528" s="151" t="s">
        <v>2298</v>
      </c>
      <c r="I528" s="152"/>
      <c r="L528" s="33"/>
      <c r="M528" s="153"/>
      <c r="T528" s="57"/>
      <c r="AT528" s="17" t="s">
        <v>180</v>
      </c>
      <c r="AU528" s="17" t="s">
        <v>98</v>
      </c>
    </row>
    <row r="529" spans="2:65" s="12" customFormat="1">
      <c r="B529" s="154"/>
      <c r="D529" s="150" t="s">
        <v>182</v>
      </c>
      <c r="E529" s="155" t="s">
        <v>1</v>
      </c>
      <c r="F529" s="156" t="s">
        <v>785</v>
      </c>
      <c r="H529" s="157">
        <v>1</v>
      </c>
      <c r="I529" s="158"/>
      <c r="L529" s="154"/>
      <c r="M529" s="159"/>
      <c r="T529" s="160"/>
      <c r="AT529" s="155" t="s">
        <v>182</v>
      </c>
      <c r="AU529" s="155" t="s">
        <v>98</v>
      </c>
      <c r="AV529" s="12" t="s">
        <v>98</v>
      </c>
      <c r="AW529" s="12" t="s">
        <v>40</v>
      </c>
      <c r="AX529" s="12" t="s">
        <v>85</v>
      </c>
      <c r="AY529" s="155" t="s">
        <v>171</v>
      </c>
    </row>
    <row r="530" spans="2:65" s="13" customFormat="1">
      <c r="B530" s="172"/>
      <c r="D530" s="150" t="s">
        <v>182</v>
      </c>
      <c r="E530" s="173" t="s">
        <v>1</v>
      </c>
      <c r="F530" s="174" t="s">
        <v>546</v>
      </c>
      <c r="H530" s="175">
        <v>1</v>
      </c>
      <c r="I530" s="176"/>
      <c r="L530" s="172"/>
      <c r="M530" s="177"/>
      <c r="T530" s="178"/>
      <c r="AT530" s="173" t="s">
        <v>182</v>
      </c>
      <c r="AU530" s="173" t="s">
        <v>98</v>
      </c>
      <c r="AV530" s="13" t="s">
        <v>178</v>
      </c>
      <c r="AW530" s="13" t="s">
        <v>40</v>
      </c>
      <c r="AX530" s="13" t="s">
        <v>92</v>
      </c>
      <c r="AY530" s="173" t="s">
        <v>171</v>
      </c>
    </row>
    <row r="531" spans="2:65" s="1" customFormat="1" ht="16.5" customHeight="1">
      <c r="B531" s="33"/>
      <c r="C531" s="137" t="s">
        <v>576</v>
      </c>
      <c r="D531" s="137" t="s">
        <v>173</v>
      </c>
      <c r="E531" s="138" t="s">
        <v>2299</v>
      </c>
      <c r="F531" s="139" t="s">
        <v>2300</v>
      </c>
      <c r="G531" s="140" t="s">
        <v>382</v>
      </c>
      <c r="H531" s="141">
        <v>10</v>
      </c>
      <c r="I531" s="142"/>
      <c r="J531" s="143">
        <f>ROUND(I531*H531,2)</f>
        <v>0</v>
      </c>
      <c r="K531" s="139" t="s">
        <v>177</v>
      </c>
      <c r="L531" s="33"/>
      <c r="M531" s="144" t="s">
        <v>1</v>
      </c>
      <c r="N531" s="145" t="s">
        <v>50</v>
      </c>
      <c r="P531" s="146">
        <f>O531*H531</f>
        <v>0</v>
      </c>
      <c r="Q531" s="146">
        <v>0.12303</v>
      </c>
      <c r="R531" s="146">
        <f>Q531*H531</f>
        <v>1.2302999999999999</v>
      </c>
      <c r="S531" s="146">
        <v>0</v>
      </c>
      <c r="T531" s="147">
        <f>S531*H531</f>
        <v>0</v>
      </c>
      <c r="AR531" s="148" t="s">
        <v>178</v>
      </c>
      <c r="AT531" s="148" t="s">
        <v>173</v>
      </c>
      <c r="AU531" s="148" t="s">
        <v>98</v>
      </c>
      <c r="AY531" s="17" t="s">
        <v>171</v>
      </c>
      <c r="BE531" s="149">
        <f>IF(N531="základní",J531,0)</f>
        <v>0</v>
      </c>
      <c r="BF531" s="149">
        <f>IF(N531="snížená",J531,0)</f>
        <v>0</v>
      </c>
      <c r="BG531" s="149">
        <f>IF(N531="zákl. přenesená",J531,0)</f>
        <v>0</v>
      </c>
      <c r="BH531" s="149">
        <f>IF(N531="sníž. přenesená",J531,0)</f>
        <v>0</v>
      </c>
      <c r="BI531" s="149">
        <f>IF(N531="nulová",J531,0)</f>
        <v>0</v>
      </c>
      <c r="BJ531" s="17" t="s">
        <v>92</v>
      </c>
      <c r="BK531" s="149">
        <f>ROUND(I531*H531,2)</f>
        <v>0</v>
      </c>
      <c r="BL531" s="17" t="s">
        <v>178</v>
      </c>
      <c r="BM531" s="148" t="s">
        <v>2812</v>
      </c>
    </row>
    <row r="532" spans="2:65" s="1" customFormat="1">
      <c r="B532" s="33"/>
      <c r="D532" s="150" t="s">
        <v>180</v>
      </c>
      <c r="F532" s="151" t="s">
        <v>2300</v>
      </c>
      <c r="I532" s="152"/>
      <c r="L532" s="33"/>
      <c r="M532" s="153"/>
      <c r="T532" s="57"/>
      <c r="AT532" s="17" t="s">
        <v>180</v>
      </c>
      <c r="AU532" s="17" t="s">
        <v>98</v>
      </c>
    </row>
    <row r="533" spans="2:65" s="14" customFormat="1">
      <c r="B533" s="182"/>
      <c r="D533" s="150" t="s">
        <v>182</v>
      </c>
      <c r="E533" s="183" t="s">
        <v>1</v>
      </c>
      <c r="F533" s="184" t="s">
        <v>2735</v>
      </c>
      <c r="H533" s="183" t="s">
        <v>1</v>
      </c>
      <c r="I533" s="185"/>
      <c r="L533" s="182"/>
      <c r="M533" s="186"/>
      <c r="T533" s="187"/>
      <c r="AT533" s="183" t="s">
        <v>182</v>
      </c>
      <c r="AU533" s="183" t="s">
        <v>98</v>
      </c>
      <c r="AV533" s="14" t="s">
        <v>92</v>
      </c>
      <c r="AW533" s="14" t="s">
        <v>40</v>
      </c>
      <c r="AX533" s="14" t="s">
        <v>85</v>
      </c>
      <c r="AY533" s="183" t="s">
        <v>171</v>
      </c>
    </row>
    <row r="534" spans="2:65" s="12" customFormat="1">
      <c r="B534" s="154"/>
      <c r="D534" s="150" t="s">
        <v>182</v>
      </c>
      <c r="E534" s="155" t="s">
        <v>1</v>
      </c>
      <c r="F534" s="156" t="s">
        <v>2813</v>
      </c>
      <c r="H534" s="157">
        <v>10</v>
      </c>
      <c r="I534" s="158"/>
      <c r="L534" s="154"/>
      <c r="M534" s="159"/>
      <c r="T534" s="160"/>
      <c r="AT534" s="155" t="s">
        <v>182</v>
      </c>
      <c r="AU534" s="155" t="s">
        <v>98</v>
      </c>
      <c r="AV534" s="12" t="s">
        <v>98</v>
      </c>
      <c r="AW534" s="12" t="s">
        <v>40</v>
      </c>
      <c r="AX534" s="12" t="s">
        <v>85</v>
      </c>
      <c r="AY534" s="155" t="s">
        <v>171</v>
      </c>
    </row>
    <row r="535" spans="2:65" s="13" customFormat="1">
      <c r="B535" s="172"/>
      <c r="D535" s="150" t="s">
        <v>182</v>
      </c>
      <c r="E535" s="173" t="s">
        <v>1</v>
      </c>
      <c r="F535" s="174" t="s">
        <v>546</v>
      </c>
      <c r="H535" s="175">
        <v>10</v>
      </c>
      <c r="I535" s="176"/>
      <c r="L535" s="172"/>
      <c r="M535" s="177"/>
      <c r="T535" s="178"/>
      <c r="AT535" s="173" t="s">
        <v>182</v>
      </c>
      <c r="AU535" s="173" t="s">
        <v>98</v>
      </c>
      <c r="AV535" s="13" t="s">
        <v>178</v>
      </c>
      <c r="AW535" s="13" t="s">
        <v>40</v>
      </c>
      <c r="AX535" s="13" t="s">
        <v>92</v>
      </c>
      <c r="AY535" s="173" t="s">
        <v>171</v>
      </c>
    </row>
    <row r="536" spans="2:65" s="1" customFormat="1" ht="16.5" customHeight="1">
      <c r="B536" s="33"/>
      <c r="C536" s="162" t="s">
        <v>585</v>
      </c>
      <c r="D536" s="162" t="s">
        <v>250</v>
      </c>
      <c r="E536" s="163" t="s">
        <v>2303</v>
      </c>
      <c r="F536" s="164" t="s">
        <v>2304</v>
      </c>
      <c r="G536" s="165" t="s">
        <v>382</v>
      </c>
      <c r="H536" s="166">
        <v>4</v>
      </c>
      <c r="I536" s="167"/>
      <c r="J536" s="168">
        <f>ROUND(I536*H536,2)</f>
        <v>0</v>
      </c>
      <c r="K536" s="164" t="s">
        <v>1</v>
      </c>
      <c r="L536" s="169"/>
      <c r="M536" s="170" t="s">
        <v>1</v>
      </c>
      <c r="N536" s="171" t="s">
        <v>50</v>
      </c>
      <c r="P536" s="146">
        <f>O536*H536</f>
        <v>0</v>
      </c>
      <c r="Q536" s="146">
        <v>1.1299999999999999E-2</v>
      </c>
      <c r="R536" s="146">
        <f>Q536*H536</f>
        <v>4.5199999999999997E-2</v>
      </c>
      <c r="S536" s="146">
        <v>0</v>
      </c>
      <c r="T536" s="147">
        <f>S536*H536</f>
        <v>0</v>
      </c>
      <c r="AR536" s="148" t="s">
        <v>219</v>
      </c>
      <c r="AT536" s="148" t="s">
        <v>250</v>
      </c>
      <c r="AU536" s="148" t="s">
        <v>98</v>
      </c>
      <c r="AY536" s="17" t="s">
        <v>171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7" t="s">
        <v>92</v>
      </c>
      <c r="BK536" s="149">
        <f>ROUND(I536*H536,2)</f>
        <v>0</v>
      </c>
      <c r="BL536" s="17" t="s">
        <v>178</v>
      </c>
      <c r="BM536" s="148" t="s">
        <v>2814</v>
      </c>
    </row>
    <row r="537" spans="2:65" s="1" customFormat="1">
      <c r="B537" s="33"/>
      <c r="D537" s="150" t="s">
        <v>180</v>
      </c>
      <c r="F537" s="151" t="s">
        <v>2304</v>
      </c>
      <c r="I537" s="152"/>
      <c r="L537" s="33"/>
      <c r="M537" s="153"/>
      <c r="T537" s="57"/>
      <c r="AT537" s="17" t="s">
        <v>180</v>
      </c>
      <c r="AU537" s="17" t="s">
        <v>98</v>
      </c>
    </row>
    <row r="538" spans="2:65" s="14" customFormat="1">
      <c r="B538" s="182"/>
      <c r="D538" s="150" t="s">
        <v>182</v>
      </c>
      <c r="E538" s="183" t="s">
        <v>1</v>
      </c>
      <c r="F538" s="184" t="s">
        <v>2735</v>
      </c>
      <c r="H538" s="183" t="s">
        <v>1</v>
      </c>
      <c r="I538" s="185"/>
      <c r="L538" s="182"/>
      <c r="M538" s="186"/>
      <c r="T538" s="187"/>
      <c r="AT538" s="183" t="s">
        <v>182</v>
      </c>
      <c r="AU538" s="183" t="s">
        <v>98</v>
      </c>
      <c r="AV538" s="14" t="s">
        <v>92</v>
      </c>
      <c r="AW538" s="14" t="s">
        <v>40</v>
      </c>
      <c r="AX538" s="14" t="s">
        <v>85</v>
      </c>
      <c r="AY538" s="183" t="s">
        <v>171</v>
      </c>
    </row>
    <row r="539" spans="2:65" s="12" customFormat="1">
      <c r="B539" s="154"/>
      <c r="D539" s="150" t="s">
        <v>182</v>
      </c>
      <c r="E539" s="155" t="s">
        <v>1</v>
      </c>
      <c r="F539" s="156" t="s">
        <v>1557</v>
      </c>
      <c r="H539" s="157">
        <v>4</v>
      </c>
      <c r="I539" s="158"/>
      <c r="L539" s="154"/>
      <c r="M539" s="159"/>
      <c r="T539" s="160"/>
      <c r="AT539" s="155" t="s">
        <v>182</v>
      </c>
      <c r="AU539" s="155" t="s">
        <v>98</v>
      </c>
      <c r="AV539" s="12" t="s">
        <v>98</v>
      </c>
      <c r="AW539" s="12" t="s">
        <v>40</v>
      </c>
      <c r="AX539" s="12" t="s">
        <v>85</v>
      </c>
      <c r="AY539" s="155" t="s">
        <v>171</v>
      </c>
    </row>
    <row r="540" spans="2:65" s="13" customFormat="1">
      <c r="B540" s="172"/>
      <c r="D540" s="150" t="s">
        <v>182</v>
      </c>
      <c r="E540" s="173" t="s">
        <v>1</v>
      </c>
      <c r="F540" s="174" t="s">
        <v>546</v>
      </c>
      <c r="H540" s="175">
        <v>4</v>
      </c>
      <c r="I540" s="176"/>
      <c r="L540" s="172"/>
      <c r="M540" s="177"/>
      <c r="T540" s="178"/>
      <c r="AT540" s="173" t="s">
        <v>182</v>
      </c>
      <c r="AU540" s="173" t="s">
        <v>98</v>
      </c>
      <c r="AV540" s="13" t="s">
        <v>178</v>
      </c>
      <c r="AW540" s="13" t="s">
        <v>40</v>
      </c>
      <c r="AX540" s="13" t="s">
        <v>92</v>
      </c>
      <c r="AY540" s="173" t="s">
        <v>171</v>
      </c>
    </row>
    <row r="541" spans="2:65" s="1" customFormat="1" ht="16.5" customHeight="1">
      <c r="B541" s="33"/>
      <c r="C541" s="162" t="s">
        <v>590</v>
      </c>
      <c r="D541" s="162" t="s">
        <v>250</v>
      </c>
      <c r="E541" s="163" t="s">
        <v>2306</v>
      </c>
      <c r="F541" s="164" t="s">
        <v>2307</v>
      </c>
      <c r="G541" s="165" t="s">
        <v>382</v>
      </c>
      <c r="H541" s="166">
        <v>6</v>
      </c>
      <c r="I541" s="167"/>
      <c r="J541" s="168">
        <f>ROUND(I541*H541,2)</f>
        <v>0</v>
      </c>
      <c r="K541" s="164" t="s">
        <v>1</v>
      </c>
      <c r="L541" s="169"/>
      <c r="M541" s="170" t="s">
        <v>1</v>
      </c>
      <c r="N541" s="171" t="s">
        <v>50</v>
      </c>
      <c r="P541" s="146">
        <f>O541*H541</f>
        <v>0</v>
      </c>
      <c r="Q541" s="146">
        <v>7.1000000000000004E-3</v>
      </c>
      <c r="R541" s="146">
        <f>Q541*H541</f>
        <v>4.2599999999999999E-2</v>
      </c>
      <c r="S541" s="146">
        <v>0</v>
      </c>
      <c r="T541" s="147">
        <f>S541*H541</f>
        <v>0</v>
      </c>
      <c r="AR541" s="148" t="s">
        <v>219</v>
      </c>
      <c r="AT541" s="148" t="s">
        <v>250</v>
      </c>
      <c r="AU541" s="148" t="s">
        <v>98</v>
      </c>
      <c r="AY541" s="17" t="s">
        <v>171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7" t="s">
        <v>92</v>
      </c>
      <c r="BK541" s="149">
        <f>ROUND(I541*H541,2)</f>
        <v>0</v>
      </c>
      <c r="BL541" s="17" t="s">
        <v>178</v>
      </c>
      <c r="BM541" s="148" t="s">
        <v>2815</v>
      </c>
    </row>
    <row r="542" spans="2:65" s="1" customFormat="1">
      <c r="B542" s="33"/>
      <c r="D542" s="150" t="s">
        <v>180</v>
      </c>
      <c r="F542" s="151" t="s">
        <v>2307</v>
      </c>
      <c r="I542" s="152"/>
      <c r="L542" s="33"/>
      <c r="M542" s="153"/>
      <c r="T542" s="57"/>
      <c r="AT542" s="17" t="s">
        <v>180</v>
      </c>
      <c r="AU542" s="17" t="s">
        <v>98</v>
      </c>
    </row>
    <row r="543" spans="2:65" s="14" customFormat="1">
      <c r="B543" s="182"/>
      <c r="D543" s="150" t="s">
        <v>182</v>
      </c>
      <c r="E543" s="183" t="s">
        <v>1</v>
      </c>
      <c r="F543" s="184" t="s">
        <v>2735</v>
      </c>
      <c r="H543" s="183" t="s">
        <v>1</v>
      </c>
      <c r="I543" s="185"/>
      <c r="L543" s="182"/>
      <c r="M543" s="186"/>
      <c r="T543" s="187"/>
      <c r="AT543" s="183" t="s">
        <v>182</v>
      </c>
      <c r="AU543" s="183" t="s">
        <v>98</v>
      </c>
      <c r="AV543" s="14" t="s">
        <v>92</v>
      </c>
      <c r="AW543" s="14" t="s">
        <v>40</v>
      </c>
      <c r="AX543" s="14" t="s">
        <v>85</v>
      </c>
      <c r="AY543" s="183" t="s">
        <v>171</v>
      </c>
    </row>
    <row r="544" spans="2:65" s="12" customFormat="1">
      <c r="B544" s="154"/>
      <c r="D544" s="150" t="s">
        <v>182</v>
      </c>
      <c r="E544" s="155" t="s">
        <v>1</v>
      </c>
      <c r="F544" s="156" t="s">
        <v>1492</v>
      </c>
      <c r="H544" s="157">
        <v>6</v>
      </c>
      <c r="I544" s="158"/>
      <c r="L544" s="154"/>
      <c r="M544" s="159"/>
      <c r="T544" s="160"/>
      <c r="AT544" s="155" t="s">
        <v>182</v>
      </c>
      <c r="AU544" s="155" t="s">
        <v>98</v>
      </c>
      <c r="AV544" s="12" t="s">
        <v>98</v>
      </c>
      <c r="AW544" s="12" t="s">
        <v>40</v>
      </c>
      <c r="AX544" s="12" t="s">
        <v>85</v>
      </c>
      <c r="AY544" s="155" t="s">
        <v>171</v>
      </c>
    </row>
    <row r="545" spans="2:65" s="13" customFormat="1">
      <c r="B545" s="172"/>
      <c r="D545" s="150" t="s">
        <v>182</v>
      </c>
      <c r="E545" s="173" t="s">
        <v>1</v>
      </c>
      <c r="F545" s="174" t="s">
        <v>546</v>
      </c>
      <c r="H545" s="175">
        <v>6</v>
      </c>
      <c r="I545" s="176"/>
      <c r="L545" s="172"/>
      <c r="M545" s="177"/>
      <c r="T545" s="178"/>
      <c r="AT545" s="173" t="s">
        <v>182</v>
      </c>
      <c r="AU545" s="173" t="s">
        <v>98</v>
      </c>
      <c r="AV545" s="13" t="s">
        <v>178</v>
      </c>
      <c r="AW545" s="13" t="s">
        <v>40</v>
      </c>
      <c r="AX545" s="13" t="s">
        <v>92</v>
      </c>
      <c r="AY545" s="173" t="s">
        <v>171</v>
      </c>
    </row>
    <row r="546" spans="2:65" s="1" customFormat="1" ht="16.5" customHeight="1">
      <c r="B546" s="33"/>
      <c r="C546" s="162" t="s">
        <v>716</v>
      </c>
      <c r="D546" s="162" t="s">
        <v>250</v>
      </c>
      <c r="E546" s="163" t="s">
        <v>2309</v>
      </c>
      <c r="F546" s="164" t="s">
        <v>2310</v>
      </c>
      <c r="G546" s="165" t="s">
        <v>382</v>
      </c>
      <c r="H546" s="166">
        <v>10</v>
      </c>
      <c r="I546" s="167"/>
      <c r="J546" s="168">
        <f>ROUND(I546*H546,2)</f>
        <v>0</v>
      </c>
      <c r="K546" s="164" t="s">
        <v>1</v>
      </c>
      <c r="L546" s="169"/>
      <c r="M546" s="170" t="s">
        <v>1</v>
      </c>
      <c r="N546" s="171" t="s">
        <v>50</v>
      </c>
      <c r="P546" s="146">
        <f>O546*H546</f>
        <v>0</v>
      </c>
      <c r="Q546" s="146">
        <v>5.8E-4</v>
      </c>
      <c r="R546" s="146">
        <f>Q546*H546</f>
        <v>5.7999999999999996E-3</v>
      </c>
      <c r="S546" s="146">
        <v>0</v>
      </c>
      <c r="T546" s="147">
        <f>S546*H546</f>
        <v>0</v>
      </c>
      <c r="AR546" s="148" t="s">
        <v>219</v>
      </c>
      <c r="AT546" s="148" t="s">
        <v>250</v>
      </c>
      <c r="AU546" s="148" t="s">
        <v>98</v>
      </c>
      <c r="AY546" s="17" t="s">
        <v>171</v>
      </c>
      <c r="BE546" s="149">
        <f>IF(N546="základní",J546,0)</f>
        <v>0</v>
      </c>
      <c r="BF546" s="149">
        <f>IF(N546="snížená",J546,0)</f>
        <v>0</v>
      </c>
      <c r="BG546" s="149">
        <f>IF(N546="zákl. přenesená",J546,0)</f>
        <v>0</v>
      </c>
      <c r="BH546" s="149">
        <f>IF(N546="sníž. přenesená",J546,0)</f>
        <v>0</v>
      </c>
      <c r="BI546" s="149">
        <f>IF(N546="nulová",J546,0)</f>
        <v>0</v>
      </c>
      <c r="BJ546" s="17" t="s">
        <v>92</v>
      </c>
      <c r="BK546" s="149">
        <f>ROUND(I546*H546,2)</f>
        <v>0</v>
      </c>
      <c r="BL546" s="17" t="s">
        <v>178</v>
      </c>
      <c r="BM546" s="148" t="s">
        <v>2816</v>
      </c>
    </row>
    <row r="547" spans="2:65" s="1" customFormat="1">
      <c r="B547" s="33"/>
      <c r="D547" s="150" t="s">
        <v>180</v>
      </c>
      <c r="F547" s="151" t="s">
        <v>2310</v>
      </c>
      <c r="I547" s="152"/>
      <c r="L547" s="33"/>
      <c r="M547" s="153"/>
      <c r="T547" s="57"/>
      <c r="AT547" s="17" t="s">
        <v>180</v>
      </c>
      <c r="AU547" s="17" t="s">
        <v>98</v>
      </c>
    </row>
    <row r="548" spans="2:65" s="12" customFormat="1">
      <c r="B548" s="154"/>
      <c r="D548" s="150" t="s">
        <v>182</v>
      </c>
      <c r="E548" s="155" t="s">
        <v>1</v>
      </c>
      <c r="F548" s="156" t="s">
        <v>2813</v>
      </c>
      <c r="H548" s="157">
        <v>10</v>
      </c>
      <c r="I548" s="158"/>
      <c r="L548" s="154"/>
      <c r="M548" s="159"/>
      <c r="T548" s="160"/>
      <c r="AT548" s="155" t="s">
        <v>182</v>
      </c>
      <c r="AU548" s="155" t="s">
        <v>98</v>
      </c>
      <c r="AV548" s="12" t="s">
        <v>98</v>
      </c>
      <c r="AW548" s="12" t="s">
        <v>40</v>
      </c>
      <c r="AX548" s="12" t="s">
        <v>85</v>
      </c>
      <c r="AY548" s="155" t="s">
        <v>171</v>
      </c>
    </row>
    <row r="549" spans="2:65" s="13" customFormat="1">
      <c r="B549" s="172"/>
      <c r="D549" s="150" t="s">
        <v>182</v>
      </c>
      <c r="E549" s="173" t="s">
        <v>1</v>
      </c>
      <c r="F549" s="174" t="s">
        <v>546</v>
      </c>
      <c r="H549" s="175">
        <v>10</v>
      </c>
      <c r="I549" s="176"/>
      <c r="L549" s="172"/>
      <c r="M549" s="177"/>
      <c r="T549" s="178"/>
      <c r="AT549" s="173" t="s">
        <v>182</v>
      </c>
      <c r="AU549" s="173" t="s">
        <v>98</v>
      </c>
      <c r="AV549" s="13" t="s">
        <v>178</v>
      </c>
      <c r="AW549" s="13" t="s">
        <v>40</v>
      </c>
      <c r="AX549" s="13" t="s">
        <v>92</v>
      </c>
      <c r="AY549" s="173" t="s">
        <v>171</v>
      </c>
    </row>
    <row r="550" spans="2:65" s="1" customFormat="1" ht="16.5" customHeight="1">
      <c r="B550" s="33"/>
      <c r="C550" s="137" t="s">
        <v>1439</v>
      </c>
      <c r="D550" s="137" t="s">
        <v>173</v>
      </c>
      <c r="E550" s="138" t="s">
        <v>2817</v>
      </c>
      <c r="F550" s="139" t="s">
        <v>2818</v>
      </c>
      <c r="G550" s="140" t="s">
        <v>382</v>
      </c>
      <c r="H550" s="141">
        <v>1</v>
      </c>
      <c r="I550" s="142"/>
      <c r="J550" s="143">
        <f>ROUND(I550*H550,2)</f>
        <v>0</v>
      </c>
      <c r="K550" s="139" t="s">
        <v>2797</v>
      </c>
      <c r="L550" s="33"/>
      <c r="M550" s="144" t="s">
        <v>1</v>
      </c>
      <c r="N550" s="145" t="s">
        <v>50</v>
      </c>
      <c r="P550" s="146">
        <f>O550*H550</f>
        <v>0</v>
      </c>
      <c r="Q550" s="146">
        <v>0.32906000000000002</v>
      </c>
      <c r="R550" s="146">
        <f>Q550*H550</f>
        <v>0.32906000000000002</v>
      </c>
      <c r="S550" s="146">
        <v>0</v>
      </c>
      <c r="T550" s="147">
        <f>S550*H550</f>
        <v>0</v>
      </c>
      <c r="AR550" s="148" t="s">
        <v>178</v>
      </c>
      <c r="AT550" s="148" t="s">
        <v>173</v>
      </c>
      <c r="AU550" s="148" t="s">
        <v>98</v>
      </c>
      <c r="AY550" s="17" t="s">
        <v>171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92</v>
      </c>
      <c r="BK550" s="149">
        <f>ROUND(I550*H550,2)</f>
        <v>0</v>
      </c>
      <c r="BL550" s="17" t="s">
        <v>178</v>
      </c>
      <c r="BM550" s="148" t="s">
        <v>2819</v>
      </c>
    </row>
    <row r="551" spans="2:65" s="1" customFormat="1">
      <c r="B551" s="33"/>
      <c r="D551" s="150" t="s">
        <v>180</v>
      </c>
      <c r="F551" s="151" t="s">
        <v>2818</v>
      </c>
      <c r="I551" s="152"/>
      <c r="L551" s="33"/>
      <c r="M551" s="153"/>
      <c r="T551" s="57"/>
      <c r="AT551" s="17" t="s">
        <v>180</v>
      </c>
      <c r="AU551" s="17" t="s">
        <v>98</v>
      </c>
    </row>
    <row r="552" spans="2:65" s="14" customFormat="1">
      <c r="B552" s="182"/>
      <c r="D552" s="150" t="s">
        <v>182</v>
      </c>
      <c r="E552" s="183" t="s">
        <v>1</v>
      </c>
      <c r="F552" s="184" t="s">
        <v>2735</v>
      </c>
      <c r="H552" s="183" t="s">
        <v>1</v>
      </c>
      <c r="I552" s="185"/>
      <c r="L552" s="182"/>
      <c r="M552" s="186"/>
      <c r="T552" s="187"/>
      <c r="AT552" s="183" t="s">
        <v>182</v>
      </c>
      <c r="AU552" s="183" t="s">
        <v>98</v>
      </c>
      <c r="AV552" s="14" t="s">
        <v>92</v>
      </c>
      <c r="AW552" s="14" t="s">
        <v>40</v>
      </c>
      <c r="AX552" s="14" t="s">
        <v>85</v>
      </c>
      <c r="AY552" s="183" t="s">
        <v>171</v>
      </c>
    </row>
    <row r="553" spans="2:65" s="12" customFormat="1">
      <c r="B553" s="154"/>
      <c r="D553" s="150" t="s">
        <v>182</v>
      </c>
      <c r="E553" s="155" t="s">
        <v>1</v>
      </c>
      <c r="F553" s="156" t="s">
        <v>785</v>
      </c>
      <c r="H553" s="157">
        <v>1</v>
      </c>
      <c r="I553" s="158"/>
      <c r="L553" s="154"/>
      <c r="M553" s="159"/>
      <c r="T553" s="160"/>
      <c r="AT553" s="155" t="s">
        <v>182</v>
      </c>
      <c r="AU553" s="155" t="s">
        <v>98</v>
      </c>
      <c r="AV553" s="12" t="s">
        <v>98</v>
      </c>
      <c r="AW553" s="12" t="s">
        <v>40</v>
      </c>
      <c r="AX553" s="12" t="s">
        <v>85</v>
      </c>
      <c r="AY553" s="155" t="s">
        <v>171</v>
      </c>
    </row>
    <row r="554" spans="2:65" s="13" customFormat="1">
      <c r="B554" s="172"/>
      <c r="D554" s="150" t="s">
        <v>182</v>
      </c>
      <c r="E554" s="173" t="s">
        <v>1</v>
      </c>
      <c r="F554" s="174" t="s">
        <v>546</v>
      </c>
      <c r="H554" s="175">
        <v>1</v>
      </c>
      <c r="I554" s="176"/>
      <c r="L554" s="172"/>
      <c r="M554" s="177"/>
      <c r="T554" s="178"/>
      <c r="AT554" s="173" t="s">
        <v>182</v>
      </c>
      <c r="AU554" s="173" t="s">
        <v>98</v>
      </c>
      <c r="AV554" s="13" t="s">
        <v>178</v>
      </c>
      <c r="AW554" s="13" t="s">
        <v>40</v>
      </c>
      <c r="AX554" s="13" t="s">
        <v>92</v>
      </c>
      <c r="AY554" s="173" t="s">
        <v>171</v>
      </c>
    </row>
    <row r="555" spans="2:65" s="1" customFormat="1" ht="16.5" customHeight="1">
      <c r="B555" s="33"/>
      <c r="C555" s="162" t="s">
        <v>1445</v>
      </c>
      <c r="D555" s="162" t="s">
        <v>250</v>
      </c>
      <c r="E555" s="163" t="s">
        <v>2820</v>
      </c>
      <c r="F555" s="164" t="s">
        <v>2821</v>
      </c>
      <c r="G555" s="165" t="s">
        <v>382</v>
      </c>
      <c r="H555" s="166">
        <v>1</v>
      </c>
      <c r="I555" s="167"/>
      <c r="J555" s="168">
        <f>ROUND(I555*H555,2)</f>
        <v>0</v>
      </c>
      <c r="K555" s="164" t="s">
        <v>1</v>
      </c>
      <c r="L555" s="169"/>
      <c r="M555" s="170" t="s">
        <v>1</v>
      </c>
      <c r="N555" s="171" t="s">
        <v>50</v>
      </c>
      <c r="P555" s="146">
        <f>O555*H555</f>
        <v>0</v>
      </c>
      <c r="Q555" s="146">
        <v>2.5649999999999999E-2</v>
      </c>
      <c r="R555" s="146">
        <f>Q555*H555</f>
        <v>2.5649999999999999E-2</v>
      </c>
      <c r="S555" s="146">
        <v>0</v>
      </c>
      <c r="T555" s="147">
        <f>S555*H555</f>
        <v>0</v>
      </c>
      <c r="AR555" s="148" t="s">
        <v>219</v>
      </c>
      <c r="AT555" s="148" t="s">
        <v>250</v>
      </c>
      <c r="AU555" s="148" t="s">
        <v>98</v>
      </c>
      <c r="AY555" s="17" t="s">
        <v>171</v>
      </c>
      <c r="BE555" s="149">
        <f>IF(N555="základní",J555,0)</f>
        <v>0</v>
      </c>
      <c r="BF555" s="149">
        <f>IF(N555="snížená",J555,0)</f>
        <v>0</v>
      </c>
      <c r="BG555" s="149">
        <f>IF(N555="zákl. přenesená",J555,0)</f>
        <v>0</v>
      </c>
      <c r="BH555" s="149">
        <f>IF(N555="sníž. přenesená",J555,0)</f>
        <v>0</v>
      </c>
      <c r="BI555" s="149">
        <f>IF(N555="nulová",J555,0)</f>
        <v>0</v>
      </c>
      <c r="BJ555" s="17" t="s">
        <v>92</v>
      </c>
      <c r="BK555" s="149">
        <f>ROUND(I555*H555,2)</f>
        <v>0</v>
      </c>
      <c r="BL555" s="17" t="s">
        <v>178</v>
      </c>
      <c r="BM555" s="148" t="s">
        <v>2822</v>
      </c>
    </row>
    <row r="556" spans="2:65" s="1" customFormat="1">
      <c r="B556" s="33"/>
      <c r="D556" s="150" t="s">
        <v>180</v>
      </c>
      <c r="F556" s="151" t="s">
        <v>2821</v>
      </c>
      <c r="I556" s="152"/>
      <c r="L556" s="33"/>
      <c r="M556" s="153"/>
      <c r="T556" s="57"/>
      <c r="AT556" s="17" t="s">
        <v>180</v>
      </c>
      <c r="AU556" s="17" t="s">
        <v>98</v>
      </c>
    </row>
    <row r="557" spans="2:65" s="14" customFormat="1">
      <c r="B557" s="182"/>
      <c r="D557" s="150" t="s">
        <v>182</v>
      </c>
      <c r="E557" s="183" t="s">
        <v>1</v>
      </c>
      <c r="F557" s="184" t="s">
        <v>2735</v>
      </c>
      <c r="H557" s="183" t="s">
        <v>1</v>
      </c>
      <c r="I557" s="185"/>
      <c r="L557" s="182"/>
      <c r="M557" s="186"/>
      <c r="T557" s="187"/>
      <c r="AT557" s="183" t="s">
        <v>182</v>
      </c>
      <c r="AU557" s="183" t="s">
        <v>98</v>
      </c>
      <c r="AV557" s="14" t="s">
        <v>92</v>
      </c>
      <c r="AW557" s="14" t="s">
        <v>40</v>
      </c>
      <c r="AX557" s="14" t="s">
        <v>85</v>
      </c>
      <c r="AY557" s="183" t="s">
        <v>171</v>
      </c>
    </row>
    <row r="558" spans="2:65" s="12" customFormat="1">
      <c r="B558" s="154"/>
      <c r="D558" s="150" t="s">
        <v>182</v>
      </c>
      <c r="E558" s="155" t="s">
        <v>1</v>
      </c>
      <c r="F558" s="156" t="s">
        <v>785</v>
      </c>
      <c r="H558" s="157">
        <v>1</v>
      </c>
      <c r="I558" s="158"/>
      <c r="L558" s="154"/>
      <c r="M558" s="159"/>
      <c r="T558" s="160"/>
      <c r="AT558" s="155" t="s">
        <v>182</v>
      </c>
      <c r="AU558" s="155" t="s">
        <v>98</v>
      </c>
      <c r="AV558" s="12" t="s">
        <v>98</v>
      </c>
      <c r="AW558" s="12" t="s">
        <v>40</v>
      </c>
      <c r="AX558" s="12" t="s">
        <v>85</v>
      </c>
      <c r="AY558" s="155" t="s">
        <v>171</v>
      </c>
    </row>
    <row r="559" spans="2:65" s="13" customFormat="1">
      <c r="B559" s="172"/>
      <c r="D559" s="150" t="s">
        <v>182</v>
      </c>
      <c r="E559" s="173" t="s">
        <v>1</v>
      </c>
      <c r="F559" s="174" t="s">
        <v>546</v>
      </c>
      <c r="H559" s="175">
        <v>1</v>
      </c>
      <c r="I559" s="176"/>
      <c r="L559" s="172"/>
      <c r="M559" s="177"/>
      <c r="T559" s="178"/>
      <c r="AT559" s="173" t="s">
        <v>182</v>
      </c>
      <c r="AU559" s="173" t="s">
        <v>98</v>
      </c>
      <c r="AV559" s="13" t="s">
        <v>178</v>
      </c>
      <c r="AW559" s="13" t="s">
        <v>40</v>
      </c>
      <c r="AX559" s="13" t="s">
        <v>92</v>
      </c>
      <c r="AY559" s="173" t="s">
        <v>171</v>
      </c>
    </row>
    <row r="560" spans="2:65" s="1" customFormat="1" ht="16.5" customHeight="1">
      <c r="B560" s="33"/>
      <c r="C560" s="162" t="s">
        <v>1450</v>
      </c>
      <c r="D560" s="162" t="s">
        <v>250</v>
      </c>
      <c r="E560" s="163" t="s">
        <v>2823</v>
      </c>
      <c r="F560" s="164" t="s">
        <v>2824</v>
      </c>
      <c r="G560" s="165" t="s">
        <v>382</v>
      </c>
      <c r="H560" s="166">
        <v>1</v>
      </c>
      <c r="I560" s="167"/>
      <c r="J560" s="168">
        <f>ROUND(I560*H560,2)</f>
        <v>0</v>
      </c>
      <c r="K560" s="164" t="s">
        <v>1</v>
      </c>
      <c r="L560" s="169"/>
      <c r="M560" s="170" t="s">
        <v>1</v>
      </c>
      <c r="N560" s="171" t="s">
        <v>50</v>
      </c>
      <c r="P560" s="146">
        <f>O560*H560</f>
        <v>0</v>
      </c>
      <c r="Q560" s="146">
        <v>2.7000000000000001E-3</v>
      </c>
      <c r="R560" s="146">
        <f>Q560*H560</f>
        <v>2.7000000000000001E-3</v>
      </c>
      <c r="S560" s="146">
        <v>0</v>
      </c>
      <c r="T560" s="147">
        <f>S560*H560</f>
        <v>0</v>
      </c>
      <c r="AR560" s="148" t="s">
        <v>219</v>
      </c>
      <c r="AT560" s="148" t="s">
        <v>250</v>
      </c>
      <c r="AU560" s="148" t="s">
        <v>98</v>
      </c>
      <c r="AY560" s="17" t="s">
        <v>171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92</v>
      </c>
      <c r="BK560" s="149">
        <f>ROUND(I560*H560,2)</f>
        <v>0</v>
      </c>
      <c r="BL560" s="17" t="s">
        <v>178</v>
      </c>
      <c r="BM560" s="148" t="s">
        <v>2825</v>
      </c>
    </row>
    <row r="561" spans="2:65" s="1" customFormat="1">
      <c r="B561" s="33"/>
      <c r="D561" s="150" t="s">
        <v>180</v>
      </c>
      <c r="F561" s="151" t="s">
        <v>2824</v>
      </c>
      <c r="I561" s="152"/>
      <c r="L561" s="33"/>
      <c r="M561" s="153"/>
      <c r="T561" s="57"/>
      <c r="AT561" s="17" t="s">
        <v>180</v>
      </c>
      <c r="AU561" s="17" t="s">
        <v>98</v>
      </c>
    </row>
    <row r="562" spans="2:65" s="14" customFormat="1">
      <c r="B562" s="182"/>
      <c r="D562" s="150" t="s">
        <v>182</v>
      </c>
      <c r="E562" s="183" t="s">
        <v>1</v>
      </c>
      <c r="F562" s="184" t="s">
        <v>2826</v>
      </c>
      <c r="H562" s="183" t="s">
        <v>1</v>
      </c>
      <c r="I562" s="185"/>
      <c r="L562" s="182"/>
      <c r="M562" s="186"/>
      <c r="T562" s="187"/>
      <c r="AT562" s="183" t="s">
        <v>182</v>
      </c>
      <c r="AU562" s="183" t="s">
        <v>98</v>
      </c>
      <c r="AV562" s="14" t="s">
        <v>92</v>
      </c>
      <c r="AW562" s="14" t="s">
        <v>40</v>
      </c>
      <c r="AX562" s="14" t="s">
        <v>85</v>
      </c>
      <c r="AY562" s="183" t="s">
        <v>171</v>
      </c>
    </row>
    <row r="563" spans="2:65" s="12" customFormat="1">
      <c r="B563" s="154"/>
      <c r="D563" s="150" t="s">
        <v>182</v>
      </c>
      <c r="E563" s="155" t="s">
        <v>1</v>
      </c>
      <c r="F563" s="156" t="s">
        <v>785</v>
      </c>
      <c r="H563" s="157">
        <v>1</v>
      </c>
      <c r="I563" s="158"/>
      <c r="L563" s="154"/>
      <c r="M563" s="159"/>
      <c r="T563" s="160"/>
      <c r="AT563" s="155" t="s">
        <v>182</v>
      </c>
      <c r="AU563" s="155" t="s">
        <v>98</v>
      </c>
      <c r="AV563" s="12" t="s">
        <v>98</v>
      </c>
      <c r="AW563" s="12" t="s">
        <v>40</v>
      </c>
      <c r="AX563" s="12" t="s">
        <v>85</v>
      </c>
      <c r="AY563" s="155" t="s">
        <v>171</v>
      </c>
    </row>
    <row r="564" spans="2:65" s="13" customFormat="1">
      <c r="B564" s="172"/>
      <c r="D564" s="150" t="s">
        <v>182</v>
      </c>
      <c r="E564" s="173" t="s">
        <v>1</v>
      </c>
      <c r="F564" s="174" t="s">
        <v>546</v>
      </c>
      <c r="H564" s="175">
        <v>1</v>
      </c>
      <c r="I564" s="176"/>
      <c r="L564" s="172"/>
      <c r="M564" s="177"/>
      <c r="T564" s="178"/>
      <c r="AT564" s="173" t="s">
        <v>182</v>
      </c>
      <c r="AU564" s="173" t="s">
        <v>98</v>
      </c>
      <c r="AV564" s="13" t="s">
        <v>178</v>
      </c>
      <c r="AW564" s="13" t="s">
        <v>40</v>
      </c>
      <c r="AX564" s="13" t="s">
        <v>92</v>
      </c>
      <c r="AY564" s="173" t="s">
        <v>171</v>
      </c>
    </row>
    <row r="565" spans="2:65" s="1" customFormat="1" ht="24.15" customHeight="1">
      <c r="B565" s="33"/>
      <c r="C565" s="137" t="s">
        <v>1456</v>
      </c>
      <c r="D565" s="137" t="s">
        <v>173</v>
      </c>
      <c r="E565" s="138" t="s">
        <v>2312</v>
      </c>
      <c r="F565" s="139" t="s">
        <v>2313</v>
      </c>
      <c r="G565" s="140" t="s">
        <v>382</v>
      </c>
      <c r="H565" s="141">
        <v>10</v>
      </c>
      <c r="I565" s="142"/>
      <c r="J565" s="143">
        <f>ROUND(I565*H565,2)</f>
        <v>0</v>
      </c>
      <c r="K565" s="139" t="s">
        <v>177</v>
      </c>
      <c r="L565" s="33"/>
      <c r="M565" s="144" t="s">
        <v>1</v>
      </c>
      <c r="N565" s="145" t="s">
        <v>50</v>
      </c>
      <c r="P565" s="146">
        <f>O565*H565</f>
        <v>0</v>
      </c>
      <c r="Q565" s="146">
        <v>1.6000000000000001E-4</v>
      </c>
      <c r="R565" s="146">
        <f>Q565*H565</f>
        <v>1.6000000000000001E-3</v>
      </c>
      <c r="S565" s="146">
        <v>0</v>
      </c>
      <c r="T565" s="147">
        <f>S565*H565</f>
        <v>0</v>
      </c>
      <c r="AR565" s="148" t="s">
        <v>178</v>
      </c>
      <c r="AT565" s="148" t="s">
        <v>173</v>
      </c>
      <c r="AU565" s="148" t="s">
        <v>98</v>
      </c>
      <c r="AY565" s="17" t="s">
        <v>171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7" t="s">
        <v>92</v>
      </c>
      <c r="BK565" s="149">
        <f>ROUND(I565*H565,2)</f>
        <v>0</v>
      </c>
      <c r="BL565" s="17" t="s">
        <v>178</v>
      </c>
      <c r="BM565" s="148" t="s">
        <v>2827</v>
      </c>
    </row>
    <row r="566" spans="2:65" s="1" customFormat="1" ht="19.2">
      <c r="B566" s="33"/>
      <c r="D566" s="150" t="s">
        <v>180</v>
      </c>
      <c r="F566" s="151" t="s">
        <v>2315</v>
      </c>
      <c r="I566" s="152"/>
      <c r="L566" s="33"/>
      <c r="M566" s="153"/>
      <c r="T566" s="57"/>
      <c r="AT566" s="17" t="s">
        <v>180</v>
      </c>
      <c r="AU566" s="17" t="s">
        <v>98</v>
      </c>
    </row>
    <row r="567" spans="2:65" s="12" customFormat="1">
      <c r="B567" s="154"/>
      <c r="D567" s="150" t="s">
        <v>182</v>
      </c>
      <c r="E567" s="155" t="s">
        <v>1</v>
      </c>
      <c r="F567" s="156" t="s">
        <v>2813</v>
      </c>
      <c r="H567" s="157">
        <v>10</v>
      </c>
      <c r="I567" s="158"/>
      <c r="L567" s="154"/>
      <c r="M567" s="159"/>
      <c r="T567" s="160"/>
      <c r="AT567" s="155" t="s">
        <v>182</v>
      </c>
      <c r="AU567" s="155" t="s">
        <v>98</v>
      </c>
      <c r="AV567" s="12" t="s">
        <v>98</v>
      </c>
      <c r="AW567" s="12" t="s">
        <v>40</v>
      </c>
      <c r="AX567" s="12" t="s">
        <v>85</v>
      </c>
      <c r="AY567" s="155" t="s">
        <v>171</v>
      </c>
    </row>
    <row r="568" spans="2:65" s="13" customFormat="1">
      <c r="B568" s="172"/>
      <c r="D568" s="150" t="s">
        <v>182</v>
      </c>
      <c r="E568" s="173" t="s">
        <v>1</v>
      </c>
      <c r="F568" s="174" t="s">
        <v>546</v>
      </c>
      <c r="H568" s="175">
        <v>10</v>
      </c>
      <c r="I568" s="176"/>
      <c r="L568" s="172"/>
      <c r="M568" s="177"/>
      <c r="T568" s="178"/>
      <c r="AT568" s="173" t="s">
        <v>182</v>
      </c>
      <c r="AU568" s="173" t="s">
        <v>98</v>
      </c>
      <c r="AV568" s="13" t="s">
        <v>178</v>
      </c>
      <c r="AW568" s="13" t="s">
        <v>40</v>
      </c>
      <c r="AX568" s="13" t="s">
        <v>92</v>
      </c>
      <c r="AY568" s="173" t="s">
        <v>171</v>
      </c>
    </row>
    <row r="569" spans="2:65" s="1" customFormat="1" ht="16.5" customHeight="1">
      <c r="B569" s="33"/>
      <c r="C569" s="137" t="s">
        <v>1461</v>
      </c>
      <c r="D569" s="137" t="s">
        <v>173</v>
      </c>
      <c r="E569" s="138" t="s">
        <v>2316</v>
      </c>
      <c r="F569" s="139" t="s">
        <v>2317</v>
      </c>
      <c r="G569" s="140" t="s">
        <v>197</v>
      </c>
      <c r="H569" s="141">
        <v>191.5</v>
      </c>
      <c r="I569" s="142"/>
      <c r="J569" s="143">
        <f>ROUND(I569*H569,2)</f>
        <v>0</v>
      </c>
      <c r="K569" s="139" t="s">
        <v>177</v>
      </c>
      <c r="L569" s="33"/>
      <c r="M569" s="144" t="s">
        <v>1</v>
      </c>
      <c r="N569" s="145" t="s">
        <v>50</v>
      </c>
      <c r="P569" s="146">
        <f>O569*H569</f>
        <v>0</v>
      </c>
      <c r="Q569" s="146">
        <v>1.9000000000000001E-4</v>
      </c>
      <c r="R569" s="146">
        <f>Q569*H569</f>
        <v>3.6385000000000001E-2</v>
      </c>
      <c r="S569" s="146">
        <v>0</v>
      </c>
      <c r="T569" s="147">
        <f>S569*H569</f>
        <v>0</v>
      </c>
      <c r="AR569" s="148" t="s">
        <v>178</v>
      </c>
      <c r="AT569" s="148" t="s">
        <v>173</v>
      </c>
      <c r="AU569" s="148" t="s">
        <v>98</v>
      </c>
      <c r="AY569" s="17" t="s">
        <v>171</v>
      </c>
      <c r="BE569" s="149">
        <f>IF(N569="základní",J569,0)</f>
        <v>0</v>
      </c>
      <c r="BF569" s="149">
        <f>IF(N569="snížená",J569,0)</f>
        <v>0</v>
      </c>
      <c r="BG569" s="149">
        <f>IF(N569="zákl. přenesená",J569,0)</f>
        <v>0</v>
      </c>
      <c r="BH569" s="149">
        <f>IF(N569="sníž. přenesená",J569,0)</f>
        <v>0</v>
      </c>
      <c r="BI569" s="149">
        <f>IF(N569="nulová",J569,0)</f>
        <v>0</v>
      </c>
      <c r="BJ569" s="17" t="s">
        <v>92</v>
      </c>
      <c r="BK569" s="149">
        <f>ROUND(I569*H569,2)</f>
        <v>0</v>
      </c>
      <c r="BL569" s="17" t="s">
        <v>178</v>
      </c>
      <c r="BM569" s="148" t="s">
        <v>2828</v>
      </c>
    </row>
    <row r="570" spans="2:65" s="1" customFormat="1">
      <c r="B570" s="33"/>
      <c r="D570" s="150" t="s">
        <v>180</v>
      </c>
      <c r="F570" s="151" t="s">
        <v>2319</v>
      </c>
      <c r="I570" s="152"/>
      <c r="L570" s="33"/>
      <c r="M570" s="153"/>
      <c r="T570" s="57"/>
      <c r="AT570" s="17" t="s">
        <v>180</v>
      </c>
      <c r="AU570" s="17" t="s">
        <v>98</v>
      </c>
    </row>
    <row r="571" spans="2:65" s="1" customFormat="1" ht="19.2">
      <c r="B571" s="33"/>
      <c r="D571" s="150" t="s">
        <v>188</v>
      </c>
      <c r="F571" s="161" t="s">
        <v>2829</v>
      </c>
      <c r="I571" s="152"/>
      <c r="L571" s="33"/>
      <c r="M571" s="153"/>
      <c r="T571" s="57"/>
      <c r="AT571" s="17" t="s">
        <v>188</v>
      </c>
      <c r="AU571" s="17" t="s">
        <v>98</v>
      </c>
    </row>
    <row r="572" spans="2:65" s="14" customFormat="1">
      <c r="B572" s="182"/>
      <c r="D572" s="150" t="s">
        <v>182</v>
      </c>
      <c r="E572" s="183" t="s">
        <v>1</v>
      </c>
      <c r="F572" s="184" t="s">
        <v>2320</v>
      </c>
      <c r="H572" s="183" t="s">
        <v>1</v>
      </c>
      <c r="I572" s="185"/>
      <c r="L572" s="182"/>
      <c r="M572" s="186"/>
      <c r="T572" s="187"/>
      <c r="AT572" s="183" t="s">
        <v>182</v>
      </c>
      <c r="AU572" s="183" t="s">
        <v>98</v>
      </c>
      <c r="AV572" s="14" t="s">
        <v>92</v>
      </c>
      <c r="AW572" s="14" t="s">
        <v>40</v>
      </c>
      <c r="AX572" s="14" t="s">
        <v>85</v>
      </c>
      <c r="AY572" s="183" t="s">
        <v>171</v>
      </c>
    </row>
    <row r="573" spans="2:65" s="12" customFormat="1">
      <c r="B573" s="154"/>
      <c r="D573" s="150" t="s">
        <v>182</v>
      </c>
      <c r="E573" s="155" t="s">
        <v>1</v>
      </c>
      <c r="F573" s="156" t="s">
        <v>2830</v>
      </c>
      <c r="H573" s="157">
        <v>191.5</v>
      </c>
      <c r="I573" s="158"/>
      <c r="L573" s="154"/>
      <c r="M573" s="159"/>
      <c r="T573" s="160"/>
      <c r="AT573" s="155" t="s">
        <v>182</v>
      </c>
      <c r="AU573" s="155" t="s">
        <v>98</v>
      </c>
      <c r="AV573" s="12" t="s">
        <v>98</v>
      </c>
      <c r="AW573" s="12" t="s">
        <v>40</v>
      </c>
      <c r="AX573" s="12" t="s">
        <v>85</v>
      </c>
      <c r="AY573" s="155" t="s">
        <v>171</v>
      </c>
    </row>
    <row r="574" spans="2:65" s="13" customFormat="1">
      <c r="B574" s="172"/>
      <c r="D574" s="150" t="s">
        <v>182</v>
      </c>
      <c r="E574" s="173" t="s">
        <v>1</v>
      </c>
      <c r="F574" s="174" t="s">
        <v>546</v>
      </c>
      <c r="H574" s="175">
        <v>191.5</v>
      </c>
      <c r="I574" s="176"/>
      <c r="L574" s="172"/>
      <c r="M574" s="177"/>
      <c r="T574" s="178"/>
      <c r="AT574" s="173" t="s">
        <v>182</v>
      </c>
      <c r="AU574" s="173" t="s">
        <v>98</v>
      </c>
      <c r="AV574" s="13" t="s">
        <v>178</v>
      </c>
      <c r="AW574" s="13" t="s">
        <v>40</v>
      </c>
      <c r="AX574" s="13" t="s">
        <v>92</v>
      </c>
      <c r="AY574" s="173" t="s">
        <v>171</v>
      </c>
    </row>
    <row r="575" spans="2:65" s="1" customFormat="1" ht="24.15" customHeight="1">
      <c r="B575" s="33"/>
      <c r="C575" s="137" t="s">
        <v>1467</v>
      </c>
      <c r="D575" s="137" t="s">
        <v>173</v>
      </c>
      <c r="E575" s="138" t="s">
        <v>1927</v>
      </c>
      <c r="F575" s="139" t="s">
        <v>2322</v>
      </c>
      <c r="G575" s="140" t="s">
        <v>197</v>
      </c>
      <c r="H575" s="141">
        <v>173.8</v>
      </c>
      <c r="I575" s="142"/>
      <c r="J575" s="143">
        <f>ROUND(I575*H575,2)</f>
        <v>0</v>
      </c>
      <c r="K575" s="139" t="s">
        <v>177</v>
      </c>
      <c r="L575" s="33"/>
      <c r="M575" s="144" t="s">
        <v>1</v>
      </c>
      <c r="N575" s="145" t="s">
        <v>50</v>
      </c>
      <c r="P575" s="146">
        <f>O575*H575</f>
        <v>0</v>
      </c>
      <c r="Q575" s="146">
        <v>9.0000000000000006E-5</v>
      </c>
      <c r="R575" s="146">
        <f>Q575*H575</f>
        <v>1.5642000000000003E-2</v>
      </c>
      <c r="S575" s="146">
        <v>0</v>
      </c>
      <c r="T575" s="147">
        <f>S575*H575</f>
        <v>0</v>
      </c>
      <c r="AR575" s="148" t="s">
        <v>178</v>
      </c>
      <c r="AT575" s="148" t="s">
        <v>173</v>
      </c>
      <c r="AU575" s="148" t="s">
        <v>98</v>
      </c>
      <c r="AY575" s="17" t="s">
        <v>171</v>
      </c>
      <c r="BE575" s="149">
        <f>IF(N575="základní",J575,0)</f>
        <v>0</v>
      </c>
      <c r="BF575" s="149">
        <f>IF(N575="snížená",J575,0)</f>
        <v>0</v>
      </c>
      <c r="BG575" s="149">
        <f>IF(N575="zákl. přenesená",J575,0)</f>
        <v>0</v>
      </c>
      <c r="BH575" s="149">
        <f>IF(N575="sníž. přenesená",J575,0)</f>
        <v>0</v>
      </c>
      <c r="BI575" s="149">
        <f>IF(N575="nulová",J575,0)</f>
        <v>0</v>
      </c>
      <c r="BJ575" s="17" t="s">
        <v>92</v>
      </c>
      <c r="BK575" s="149">
        <f>ROUND(I575*H575,2)</f>
        <v>0</v>
      </c>
      <c r="BL575" s="17" t="s">
        <v>178</v>
      </c>
      <c r="BM575" s="148" t="s">
        <v>2831</v>
      </c>
    </row>
    <row r="576" spans="2:65" s="1" customFormat="1">
      <c r="B576" s="33"/>
      <c r="D576" s="150" t="s">
        <v>180</v>
      </c>
      <c r="F576" s="151" t="s">
        <v>1930</v>
      </c>
      <c r="I576" s="152"/>
      <c r="L576" s="33"/>
      <c r="M576" s="153"/>
      <c r="T576" s="57"/>
      <c r="AT576" s="17" t="s">
        <v>180</v>
      </c>
      <c r="AU576" s="17" t="s">
        <v>98</v>
      </c>
    </row>
    <row r="577" spans="2:65" s="14" customFormat="1">
      <c r="B577" s="182"/>
      <c r="D577" s="150" t="s">
        <v>182</v>
      </c>
      <c r="E577" s="183" t="s">
        <v>1</v>
      </c>
      <c r="F577" s="184" t="s">
        <v>2324</v>
      </c>
      <c r="H577" s="183" t="s">
        <v>1</v>
      </c>
      <c r="I577" s="185"/>
      <c r="L577" s="182"/>
      <c r="M577" s="186"/>
      <c r="T577" s="187"/>
      <c r="AT577" s="183" t="s">
        <v>182</v>
      </c>
      <c r="AU577" s="183" t="s">
        <v>98</v>
      </c>
      <c r="AV577" s="14" t="s">
        <v>92</v>
      </c>
      <c r="AW577" s="14" t="s">
        <v>40</v>
      </c>
      <c r="AX577" s="14" t="s">
        <v>85</v>
      </c>
      <c r="AY577" s="183" t="s">
        <v>171</v>
      </c>
    </row>
    <row r="578" spans="2:65" s="12" customFormat="1">
      <c r="B578" s="154"/>
      <c r="D578" s="150" t="s">
        <v>182</v>
      </c>
      <c r="E578" s="155" t="s">
        <v>1</v>
      </c>
      <c r="F578" s="156" t="s">
        <v>2832</v>
      </c>
      <c r="H578" s="157">
        <v>173.8</v>
      </c>
      <c r="I578" s="158"/>
      <c r="L578" s="154"/>
      <c r="M578" s="159"/>
      <c r="T578" s="160"/>
      <c r="AT578" s="155" t="s">
        <v>182</v>
      </c>
      <c r="AU578" s="155" t="s">
        <v>98</v>
      </c>
      <c r="AV578" s="12" t="s">
        <v>98</v>
      </c>
      <c r="AW578" s="12" t="s">
        <v>40</v>
      </c>
      <c r="AX578" s="12" t="s">
        <v>85</v>
      </c>
      <c r="AY578" s="155" t="s">
        <v>171</v>
      </c>
    </row>
    <row r="579" spans="2:65" s="13" customFormat="1">
      <c r="B579" s="172"/>
      <c r="D579" s="150" t="s">
        <v>182</v>
      </c>
      <c r="E579" s="173" t="s">
        <v>1</v>
      </c>
      <c r="F579" s="174" t="s">
        <v>546</v>
      </c>
      <c r="H579" s="175">
        <v>173.8</v>
      </c>
      <c r="I579" s="176"/>
      <c r="L579" s="172"/>
      <c r="M579" s="177"/>
      <c r="T579" s="178"/>
      <c r="AT579" s="173" t="s">
        <v>182</v>
      </c>
      <c r="AU579" s="173" t="s">
        <v>98</v>
      </c>
      <c r="AV579" s="13" t="s">
        <v>178</v>
      </c>
      <c r="AW579" s="13" t="s">
        <v>40</v>
      </c>
      <c r="AX579" s="13" t="s">
        <v>92</v>
      </c>
      <c r="AY579" s="173" t="s">
        <v>171</v>
      </c>
    </row>
    <row r="580" spans="2:65" s="11" customFormat="1" ht="22.8" customHeight="1">
      <c r="B580" s="125"/>
      <c r="D580" s="126" t="s">
        <v>84</v>
      </c>
      <c r="E580" s="135" t="s">
        <v>538</v>
      </c>
      <c r="F580" s="135" t="s">
        <v>539</v>
      </c>
      <c r="I580" s="128"/>
      <c r="J580" s="136">
        <f>BK580</f>
        <v>0</v>
      </c>
      <c r="L580" s="125"/>
      <c r="M580" s="130"/>
      <c r="P580" s="131">
        <f>SUM(P581:P596)</f>
        <v>0</v>
      </c>
      <c r="R580" s="131">
        <f>SUM(R581:R596)</f>
        <v>0</v>
      </c>
      <c r="T580" s="132">
        <f>SUM(T581:T596)</f>
        <v>0</v>
      </c>
      <c r="AR580" s="126" t="s">
        <v>92</v>
      </c>
      <c r="AT580" s="133" t="s">
        <v>84</v>
      </c>
      <c r="AU580" s="133" t="s">
        <v>92</v>
      </c>
      <c r="AY580" s="126" t="s">
        <v>171</v>
      </c>
      <c r="BK580" s="134">
        <f>SUM(BK581:BK596)</f>
        <v>0</v>
      </c>
    </row>
    <row r="581" spans="2:65" s="1" customFormat="1" ht="21.75" customHeight="1">
      <c r="B581" s="33"/>
      <c r="C581" s="137" t="s">
        <v>1472</v>
      </c>
      <c r="D581" s="137" t="s">
        <v>173</v>
      </c>
      <c r="E581" s="138" t="s">
        <v>541</v>
      </c>
      <c r="F581" s="139" t="s">
        <v>542</v>
      </c>
      <c r="G581" s="140" t="s">
        <v>253</v>
      </c>
      <c r="H581" s="141">
        <v>109.949</v>
      </c>
      <c r="I581" s="142"/>
      <c r="J581" s="143">
        <f>ROUND(I581*H581,2)</f>
        <v>0</v>
      </c>
      <c r="K581" s="139" t="s">
        <v>177</v>
      </c>
      <c r="L581" s="33"/>
      <c r="M581" s="144" t="s">
        <v>1</v>
      </c>
      <c r="N581" s="145" t="s">
        <v>50</v>
      </c>
      <c r="P581" s="146">
        <f>O581*H581</f>
        <v>0</v>
      </c>
      <c r="Q581" s="146">
        <v>0</v>
      </c>
      <c r="R581" s="146">
        <f>Q581*H581</f>
        <v>0</v>
      </c>
      <c r="S581" s="146">
        <v>0</v>
      </c>
      <c r="T581" s="147">
        <f>S581*H581</f>
        <v>0</v>
      </c>
      <c r="AR581" s="148" t="s">
        <v>178</v>
      </c>
      <c r="AT581" s="148" t="s">
        <v>173</v>
      </c>
      <c r="AU581" s="148" t="s">
        <v>98</v>
      </c>
      <c r="AY581" s="17" t="s">
        <v>171</v>
      </c>
      <c r="BE581" s="149">
        <f>IF(N581="základní",J581,0)</f>
        <v>0</v>
      </c>
      <c r="BF581" s="149">
        <f>IF(N581="snížená",J581,0)</f>
        <v>0</v>
      </c>
      <c r="BG581" s="149">
        <f>IF(N581="zákl. přenesená",J581,0)</f>
        <v>0</v>
      </c>
      <c r="BH581" s="149">
        <f>IF(N581="sníž. přenesená",J581,0)</f>
        <v>0</v>
      </c>
      <c r="BI581" s="149">
        <f>IF(N581="nulová",J581,0)</f>
        <v>0</v>
      </c>
      <c r="BJ581" s="17" t="s">
        <v>92</v>
      </c>
      <c r="BK581" s="149">
        <f>ROUND(I581*H581,2)</f>
        <v>0</v>
      </c>
      <c r="BL581" s="17" t="s">
        <v>178</v>
      </c>
      <c r="BM581" s="148" t="s">
        <v>2833</v>
      </c>
    </row>
    <row r="582" spans="2:65" s="1" customFormat="1" ht="28.8">
      <c r="B582" s="33"/>
      <c r="D582" s="150" t="s">
        <v>180</v>
      </c>
      <c r="F582" s="151" t="s">
        <v>544</v>
      </c>
      <c r="I582" s="152"/>
      <c r="L582" s="33"/>
      <c r="M582" s="153"/>
      <c r="T582" s="57"/>
      <c r="AT582" s="17" t="s">
        <v>180</v>
      </c>
      <c r="AU582" s="17" t="s">
        <v>98</v>
      </c>
    </row>
    <row r="583" spans="2:65" s="12" customFormat="1">
      <c r="B583" s="154"/>
      <c r="D583" s="150" t="s">
        <v>182</v>
      </c>
      <c r="E583" s="155" t="s">
        <v>1</v>
      </c>
      <c r="F583" s="156" t="s">
        <v>2834</v>
      </c>
      <c r="H583" s="157">
        <v>109.949</v>
      </c>
      <c r="I583" s="158"/>
      <c r="L583" s="154"/>
      <c r="M583" s="159"/>
      <c r="T583" s="160"/>
      <c r="AT583" s="155" t="s">
        <v>182</v>
      </c>
      <c r="AU583" s="155" t="s">
        <v>98</v>
      </c>
      <c r="AV583" s="12" t="s">
        <v>98</v>
      </c>
      <c r="AW583" s="12" t="s">
        <v>40</v>
      </c>
      <c r="AX583" s="12" t="s">
        <v>85</v>
      </c>
      <c r="AY583" s="155" t="s">
        <v>171</v>
      </c>
    </row>
    <row r="584" spans="2:65" s="13" customFormat="1">
      <c r="B584" s="172"/>
      <c r="D584" s="150" t="s">
        <v>182</v>
      </c>
      <c r="E584" s="173" t="s">
        <v>1</v>
      </c>
      <c r="F584" s="174" t="s">
        <v>546</v>
      </c>
      <c r="H584" s="175">
        <v>109.949</v>
      </c>
      <c r="I584" s="176"/>
      <c r="L584" s="172"/>
      <c r="M584" s="177"/>
      <c r="T584" s="178"/>
      <c r="AT584" s="173" t="s">
        <v>182</v>
      </c>
      <c r="AU584" s="173" t="s">
        <v>98</v>
      </c>
      <c r="AV584" s="13" t="s">
        <v>178</v>
      </c>
      <c r="AW584" s="13" t="s">
        <v>40</v>
      </c>
      <c r="AX584" s="13" t="s">
        <v>92</v>
      </c>
      <c r="AY584" s="173" t="s">
        <v>171</v>
      </c>
    </row>
    <row r="585" spans="2:65" s="1" customFormat="1" ht="24.15" customHeight="1">
      <c r="B585" s="33"/>
      <c r="C585" s="137" t="s">
        <v>1477</v>
      </c>
      <c r="D585" s="137" t="s">
        <v>173</v>
      </c>
      <c r="E585" s="138" t="s">
        <v>548</v>
      </c>
      <c r="F585" s="139" t="s">
        <v>549</v>
      </c>
      <c r="G585" s="140" t="s">
        <v>253</v>
      </c>
      <c r="H585" s="141">
        <v>2638.7759999999998</v>
      </c>
      <c r="I585" s="142"/>
      <c r="J585" s="143">
        <f>ROUND(I585*H585,2)</f>
        <v>0</v>
      </c>
      <c r="K585" s="139" t="s">
        <v>177</v>
      </c>
      <c r="L585" s="33"/>
      <c r="M585" s="144" t="s">
        <v>1</v>
      </c>
      <c r="N585" s="145" t="s">
        <v>50</v>
      </c>
      <c r="P585" s="146">
        <f>O585*H585</f>
        <v>0</v>
      </c>
      <c r="Q585" s="146">
        <v>0</v>
      </c>
      <c r="R585" s="146">
        <f>Q585*H585</f>
        <v>0</v>
      </c>
      <c r="S585" s="146">
        <v>0</v>
      </c>
      <c r="T585" s="147">
        <f>S585*H585</f>
        <v>0</v>
      </c>
      <c r="AR585" s="148" t="s">
        <v>178</v>
      </c>
      <c r="AT585" s="148" t="s">
        <v>173</v>
      </c>
      <c r="AU585" s="148" t="s">
        <v>98</v>
      </c>
      <c r="AY585" s="17" t="s">
        <v>171</v>
      </c>
      <c r="BE585" s="149">
        <f>IF(N585="základní",J585,0)</f>
        <v>0</v>
      </c>
      <c r="BF585" s="149">
        <f>IF(N585="snížená",J585,0)</f>
        <v>0</v>
      </c>
      <c r="BG585" s="149">
        <f>IF(N585="zákl. přenesená",J585,0)</f>
        <v>0</v>
      </c>
      <c r="BH585" s="149">
        <f>IF(N585="sníž. přenesená",J585,0)</f>
        <v>0</v>
      </c>
      <c r="BI585" s="149">
        <f>IF(N585="nulová",J585,0)</f>
        <v>0</v>
      </c>
      <c r="BJ585" s="17" t="s">
        <v>92</v>
      </c>
      <c r="BK585" s="149">
        <f>ROUND(I585*H585,2)</f>
        <v>0</v>
      </c>
      <c r="BL585" s="17" t="s">
        <v>178</v>
      </c>
      <c r="BM585" s="148" t="s">
        <v>2835</v>
      </c>
    </row>
    <row r="586" spans="2:65" s="1" customFormat="1" ht="28.8">
      <c r="B586" s="33"/>
      <c r="D586" s="150" t="s">
        <v>180</v>
      </c>
      <c r="F586" s="151" t="s">
        <v>551</v>
      </c>
      <c r="I586" s="152"/>
      <c r="L586" s="33"/>
      <c r="M586" s="153"/>
      <c r="T586" s="57"/>
      <c r="AT586" s="17" t="s">
        <v>180</v>
      </c>
      <c r="AU586" s="17" t="s">
        <v>98</v>
      </c>
    </row>
    <row r="587" spans="2:65" s="12" customFormat="1">
      <c r="B587" s="154"/>
      <c r="D587" s="150" t="s">
        <v>182</v>
      </c>
      <c r="E587" s="155" t="s">
        <v>1</v>
      </c>
      <c r="F587" s="156" t="s">
        <v>2836</v>
      </c>
      <c r="H587" s="157">
        <v>2638.7759999999998</v>
      </c>
      <c r="I587" s="158"/>
      <c r="L587" s="154"/>
      <c r="M587" s="159"/>
      <c r="T587" s="160"/>
      <c r="AT587" s="155" t="s">
        <v>182</v>
      </c>
      <c r="AU587" s="155" t="s">
        <v>98</v>
      </c>
      <c r="AV587" s="12" t="s">
        <v>98</v>
      </c>
      <c r="AW587" s="12" t="s">
        <v>40</v>
      </c>
      <c r="AX587" s="12" t="s">
        <v>85</v>
      </c>
      <c r="AY587" s="155" t="s">
        <v>171</v>
      </c>
    </row>
    <row r="588" spans="2:65" s="13" customFormat="1">
      <c r="B588" s="172"/>
      <c r="D588" s="150" t="s">
        <v>182</v>
      </c>
      <c r="E588" s="173" t="s">
        <v>1</v>
      </c>
      <c r="F588" s="174" t="s">
        <v>546</v>
      </c>
      <c r="H588" s="175">
        <v>2638.7759999999998</v>
      </c>
      <c r="I588" s="176"/>
      <c r="L588" s="172"/>
      <c r="M588" s="177"/>
      <c r="T588" s="178"/>
      <c r="AT588" s="173" t="s">
        <v>182</v>
      </c>
      <c r="AU588" s="173" t="s">
        <v>98</v>
      </c>
      <c r="AV588" s="13" t="s">
        <v>178</v>
      </c>
      <c r="AW588" s="13" t="s">
        <v>40</v>
      </c>
      <c r="AX588" s="13" t="s">
        <v>92</v>
      </c>
      <c r="AY588" s="173" t="s">
        <v>171</v>
      </c>
    </row>
    <row r="589" spans="2:65" s="1" customFormat="1" ht="24.15" customHeight="1">
      <c r="B589" s="33"/>
      <c r="C589" s="137" t="s">
        <v>1481</v>
      </c>
      <c r="D589" s="137" t="s">
        <v>173</v>
      </c>
      <c r="E589" s="138" t="s">
        <v>554</v>
      </c>
      <c r="F589" s="139" t="s">
        <v>555</v>
      </c>
      <c r="G589" s="140" t="s">
        <v>253</v>
      </c>
      <c r="H589" s="141">
        <v>109.949</v>
      </c>
      <c r="I589" s="142"/>
      <c r="J589" s="143">
        <f>ROUND(I589*H589,2)</f>
        <v>0</v>
      </c>
      <c r="K589" s="139" t="s">
        <v>177</v>
      </c>
      <c r="L589" s="33"/>
      <c r="M589" s="144" t="s">
        <v>1</v>
      </c>
      <c r="N589" s="145" t="s">
        <v>50</v>
      </c>
      <c r="P589" s="146">
        <f>O589*H589</f>
        <v>0</v>
      </c>
      <c r="Q589" s="146">
        <v>0</v>
      </c>
      <c r="R589" s="146">
        <f>Q589*H589</f>
        <v>0</v>
      </c>
      <c r="S589" s="146">
        <v>0</v>
      </c>
      <c r="T589" s="147">
        <f>S589*H589</f>
        <v>0</v>
      </c>
      <c r="AR589" s="148" t="s">
        <v>178</v>
      </c>
      <c r="AT589" s="148" t="s">
        <v>173</v>
      </c>
      <c r="AU589" s="148" t="s">
        <v>98</v>
      </c>
      <c r="AY589" s="17" t="s">
        <v>171</v>
      </c>
      <c r="BE589" s="149">
        <f>IF(N589="základní",J589,0)</f>
        <v>0</v>
      </c>
      <c r="BF589" s="149">
        <f>IF(N589="snížená",J589,0)</f>
        <v>0</v>
      </c>
      <c r="BG589" s="149">
        <f>IF(N589="zákl. přenesená",J589,0)</f>
        <v>0</v>
      </c>
      <c r="BH589" s="149">
        <f>IF(N589="sníž. přenesená",J589,0)</f>
        <v>0</v>
      </c>
      <c r="BI589" s="149">
        <f>IF(N589="nulová",J589,0)</f>
        <v>0</v>
      </c>
      <c r="BJ589" s="17" t="s">
        <v>92</v>
      </c>
      <c r="BK589" s="149">
        <f>ROUND(I589*H589,2)</f>
        <v>0</v>
      </c>
      <c r="BL589" s="17" t="s">
        <v>178</v>
      </c>
      <c r="BM589" s="148" t="s">
        <v>2837</v>
      </c>
    </row>
    <row r="590" spans="2:65" s="1" customFormat="1" ht="19.2">
      <c r="B590" s="33"/>
      <c r="D590" s="150" t="s">
        <v>180</v>
      </c>
      <c r="F590" s="151" t="s">
        <v>557</v>
      </c>
      <c r="I590" s="152"/>
      <c r="L590" s="33"/>
      <c r="M590" s="153"/>
      <c r="T590" s="57"/>
      <c r="AT590" s="17" t="s">
        <v>180</v>
      </c>
      <c r="AU590" s="17" t="s">
        <v>98</v>
      </c>
    </row>
    <row r="591" spans="2:65" s="12" customFormat="1">
      <c r="B591" s="154"/>
      <c r="D591" s="150" t="s">
        <v>182</v>
      </c>
      <c r="E591" s="155" t="s">
        <v>1</v>
      </c>
      <c r="F591" s="156" t="s">
        <v>2838</v>
      </c>
      <c r="H591" s="157">
        <v>109.949</v>
      </c>
      <c r="I591" s="158"/>
      <c r="L591" s="154"/>
      <c r="M591" s="159"/>
      <c r="T591" s="160"/>
      <c r="AT591" s="155" t="s">
        <v>182</v>
      </c>
      <c r="AU591" s="155" t="s">
        <v>98</v>
      </c>
      <c r="AV591" s="12" t="s">
        <v>98</v>
      </c>
      <c r="AW591" s="12" t="s">
        <v>40</v>
      </c>
      <c r="AX591" s="12" t="s">
        <v>85</v>
      </c>
      <c r="AY591" s="155" t="s">
        <v>171</v>
      </c>
    </row>
    <row r="592" spans="2:65" s="13" customFormat="1">
      <c r="B592" s="172"/>
      <c r="D592" s="150" t="s">
        <v>182</v>
      </c>
      <c r="E592" s="173" t="s">
        <v>1</v>
      </c>
      <c r="F592" s="174" t="s">
        <v>546</v>
      </c>
      <c r="H592" s="175">
        <v>109.949</v>
      </c>
      <c r="I592" s="176"/>
      <c r="L592" s="172"/>
      <c r="M592" s="177"/>
      <c r="T592" s="178"/>
      <c r="AT592" s="173" t="s">
        <v>182</v>
      </c>
      <c r="AU592" s="173" t="s">
        <v>98</v>
      </c>
      <c r="AV592" s="13" t="s">
        <v>178</v>
      </c>
      <c r="AW592" s="13" t="s">
        <v>40</v>
      </c>
      <c r="AX592" s="13" t="s">
        <v>92</v>
      </c>
      <c r="AY592" s="173" t="s">
        <v>171</v>
      </c>
    </row>
    <row r="593" spans="2:65" s="1" customFormat="1" ht="44.25" customHeight="1">
      <c r="B593" s="33"/>
      <c r="C593" s="137" t="s">
        <v>1487</v>
      </c>
      <c r="D593" s="137" t="s">
        <v>173</v>
      </c>
      <c r="E593" s="138" t="s">
        <v>565</v>
      </c>
      <c r="F593" s="139" t="s">
        <v>566</v>
      </c>
      <c r="G593" s="140" t="s">
        <v>253</v>
      </c>
      <c r="H593" s="141">
        <v>109.949</v>
      </c>
      <c r="I593" s="142"/>
      <c r="J593" s="143">
        <f>ROUND(I593*H593,2)</f>
        <v>0</v>
      </c>
      <c r="K593" s="139" t="s">
        <v>177</v>
      </c>
      <c r="L593" s="33"/>
      <c r="M593" s="144" t="s">
        <v>1</v>
      </c>
      <c r="N593" s="145" t="s">
        <v>50</v>
      </c>
      <c r="P593" s="146">
        <f>O593*H593</f>
        <v>0</v>
      </c>
      <c r="Q593" s="146">
        <v>0</v>
      </c>
      <c r="R593" s="146">
        <f>Q593*H593</f>
        <v>0</v>
      </c>
      <c r="S593" s="146">
        <v>0</v>
      </c>
      <c r="T593" s="147">
        <f>S593*H593</f>
        <v>0</v>
      </c>
      <c r="AR593" s="148" t="s">
        <v>178</v>
      </c>
      <c r="AT593" s="148" t="s">
        <v>173</v>
      </c>
      <c r="AU593" s="148" t="s">
        <v>98</v>
      </c>
      <c r="AY593" s="17" t="s">
        <v>171</v>
      </c>
      <c r="BE593" s="149">
        <f>IF(N593="základní",J593,0)</f>
        <v>0</v>
      </c>
      <c r="BF593" s="149">
        <f>IF(N593="snížená",J593,0)</f>
        <v>0</v>
      </c>
      <c r="BG593" s="149">
        <f>IF(N593="zákl. přenesená",J593,0)</f>
        <v>0</v>
      </c>
      <c r="BH593" s="149">
        <f>IF(N593="sníž. přenesená",J593,0)</f>
        <v>0</v>
      </c>
      <c r="BI593" s="149">
        <f>IF(N593="nulová",J593,0)</f>
        <v>0</v>
      </c>
      <c r="BJ593" s="17" t="s">
        <v>92</v>
      </c>
      <c r="BK593" s="149">
        <f>ROUND(I593*H593,2)</f>
        <v>0</v>
      </c>
      <c r="BL593" s="17" t="s">
        <v>178</v>
      </c>
      <c r="BM593" s="148" t="s">
        <v>2839</v>
      </c>
    </row>
    <row r="594" spans="2:65" s="1" customFormat="1" ht="28.8">
      <c r="B594" s="33"/>
      <c r="D594" s="150" t="s">
        <v>180</v>
      </c>
      <c r="F594" s="151" t="s">
        <v>566</v>
      </c>
      <c r="I594" s="152"/>
      <c r="L594" s="33"/>
      <c r="M594" s="153"/>
      <c r="T594" s="57"/>
      <c r="AT594" s="17" t="s">
        <v>180</v>
      </c>
      <c r="AU594" s="17" t="s">
        <v>98</v>
      </c>
    </row>
    <row r="595" spans="2:65" s="12" customFormat="1">
      <c r="B595" s="154"/>
      <c r="D595" s="150" t="s">
        <v>182</v>
      </c>
      <c r="E595" s="155" t="s">
        <v>1</v>
      </c>
      <c r="F595" s="156" t="s">
        <v>2838</v>
      </c>
      <c r="H595" s="157">
        <v>109.949</v>
      </c>
      <c r="I595" s="158"/>
      <c r="L595" s="154"/>
      <c r="M595" s="159"/>
      <c r="T595" s="160"/>
      <c r="AT595" s="155" t="s">
        <v>182</v>
      </c>
      <c r="AU595" s="155" t="s">
        <v>98</v>
      </c>
      <c r="AV595" s="12" t="s">
        <v>98</v>
      </c>
      <c r="AW595" s="12" t="s">
        <v>40</v>
      </c>
      <c r="AX595" s="12" t="s">
        <v>85</v>
      </c>
      <c r="AY595" s="155" t="s">
        <v>171</v>
      </c>
    </row>
    <row r="596" spans="2:65" s="13" customFormat="1">
      <c r="B596" s="172"/>
      <c r="D596" s="150" t="s">
        <v>182</v>
      </c>
      <c r="E596" s="173" t="s">
        <v>1</v>
      </c>
      <c r="F596" s="174" t="s">
        <v>546</v>
      </c>
      <c r="H596" s="175">
        <v>109.949</v>
      </c>
      <c r="I596" s="176"/>
      <c r="L596" s="172"/>
      <c r="M596" s="177"/>
      <c r="T596" s="178"/>
      <c r="AT596" s="173" t="s">
        <v>182</v>
      </c>
      <c r="AU596" s="173" t="s">
        <v>98</v>
      </c>
      <c r="AV596" s="13" t="s">
        <v>178</v>
      </c>
      <c r="AW596" s="13" t="s">
        <v>40</v>
      </c>
      <c r="AX596" s="13" t="s">
        <v>92</v>
      </c>
      <c r="AY596" s="173" t="s">
        <v>171</v>
      </c>
    </row>
    <row r="597" spans="2:65" s="11" customFormat="1" ht="22.8" customHeight="1">
      <c r="B597" s="125"/>
      <c r="D597" s="126" t="s">
        <v>84</v>
      </c>
      <c r="E597" s="135" t="s">
        <v>574</v>
      </c>
      <c r="F597" s="135" t="s">
        <v>575</v>
      </c>
      <c r="I597" s="128"/>
      <c r="J597" s="136">
        <f>BK597</f>
        <v>0</v>
      </c>
      <c r="L597" s="125"/>
      <c r="M597" s="130"/>
      <c r="P597" s="131">
        <f>SUM(P598:P599)</f>
        <v>0</v>
      </c>
      <c r="R597" s="131">
        <f>SUM(R598:R599)</f>
        <v>0</v>
      </c>
      <c r="T597" s="132">
        <f>SUM(T598:T599)</f>
        <v>0</v>
      </c>
      <c r="AR597" s="126" t="s">
        <v>92</v>
      </c>
      <c r="AT597" s="133" t="s">
        <v>84</v>
      </c>
      <c r="AU597" s="133" t="s">
        <v>92</v>
      </c>
      <c r="AY597" s="126" t="s">
        <v>171</v>
      </c>
      <c r="BK597" s="134">
        <f>SUM(BK598:BK599)</f>
        <v>0</v>
      </c>
    </row>
    <row r="598" spans="2:65" s="1" customFormat="1" ht="24.15" customHeight="1">
      <c r="B598" s="33"/>
      <c r="C598" s="137" t="s">
        <v>1493</v>
      </c>
      <c r="D598" s="137" t="s">
        <v>173</v>
      </c>
      <c r="E598" s="138" t="s">
        <v>2333</v>
      </c>
      <c r="F598" s="139" t="s">
        <v>2334</v>
      </c>
      <c r="G598" s="140" t="s">
        <v>253</v>
      </c>
      <c r="H598" s="141">
        <v>3.8479999999999999</v>
      </c>
      <c r="I598" s="142"/>
      <c r="J598" s="143">
        <f>ROUND(I598*H598,2)</f>
        <v>0</v>
      </c>
      <c r="K598" s="139" t="s">
        <v>177</v>
      </c>
      <c r="L598" s="33"/>
      <c r="M598" s="144" t="s">
        <v>1</v>
      </c>
      <c r="N598" s="145" t="s">
        <v>50</v>
      </c>
      <c r="P598" s="146">
        <f>O598*H598</f>
        <v>0</v>
      </c>
      <c r="Q598" s="146">
        <v>0</v>
      </c>
      <c r="R598" s="146">
        <f>Q598*H598</f>
        <v>0</v>
      </c>
      <c r="S598" s="146">
        <v>0</v>
      </c>
      <c r="T598" s="147">
        <f>S598*H598</f>
        <v>0</v>
      </c>
      <c r="AR598" s="148" t="s">
        <v>178</v>
      </c>
      <c r="AT598" s="148" t="s">
        <v>173</v>
      </c>
      <c r="AU598" s="148" t="s">
        <v>98</v>
      </c>
      <c r="AY598" s="17" t="s">
        <v>171</v>
      </c>
      <c r="BE598" s="149">
        <f>IF(N598="základní",J598,0)</f>
        <v>0</v>
      </c>
      <c r="BF598" s="149">
        <f>IF(N598="snížená",J598,0)</f>
        <v>0</v>
      </c>
      <c r="BG598" s="149">
        <f>IF(N598="zákl. přenesená",J598,0)</f>
        <v>0</v>
      </c>
      <c r="BH598" s="149">
        <f>IF(N598="sníž. přenesená",J598,0)</f>
        <v>0</v>
      </c>
      <c r="BI598" s="149">
        <f>IF(N598="nulová",J598,0)</f>
        <v>0</v>
      </c>
      <c r="BJ598" s="17" t="s">
        <v>92</v>
      </c>
      <c r="BK598" s="149">
        <f>ROUND(I598*H598,2)</f>
        <v>0</v>
      </c>
      <c r="BL598" s="17" t="s">
        <v>178</v>
      </c>
      <c r="BM598" s="148" t="s">
        <v>2840</v>
      </c>
    </row>
    <row r="599" spans="2:65" s="1" customFormat="1" ht="28.8">
      <c r="B599" s="33"/>
      <c r="D599" s="150" t="s">
        <v>180</v>
      </c>
      <c r="F599" s="151" t="s">
        <v>2336</v>
      </c>
      <c r="I599" s="152"/>
      <c r="L599" s="33"/>
      <c r="M599" s="179"/>
      <c r="N599" s="180"/>
      <c r="O599" s="180"/>
      <c r="P599" s="180"/>
      <c r="Q599" s="180"/>
      <c r="R599" s="180"/>
      <c r="S599" s="180"/>
      <c r="T599" s="181"/>
      <c r="AT599" s="17" t="s">
        <v>180</v>
      </c>
      <c r="AU599" s="17" t="s">
        <v>98</v>
      </c>
    </row>
    <row r="600" spans="2:65" s="1" customFormat="1" ht="6.9" customHeight="1">
      <c r="B600" s="45"/>
      <c r="C600" s="46"/>
      <c r="D600" s="46"/>
      <c r="E600" s="46"/>
      <c r="F600" s="46"/>
      <c r="G600" s="46"/>
      <c r="H600" s="46"/>
      <c r="I600" s="46"/>
      <c r="J600" s="46"/>
      <c r="K600" s="46"/>
      <c r="L600" s="33"/>
    </row>
  </sheetData>
  <sheetProtection algorithmName="SHA-512" hashValue="ZLUa7CipPI34QF4VSdE49K85T0xNZzg2seUXWJPToaMKaCsqyvrw6YwwBmfQQnjVlmE5cbk1xDNQ1/ZXZ9IIhw==" saltValue="3EkFBVTFO3Gft2Ink/SoRguckxVMu87YUgU4ZGRs0HiVjmFrjFJ8/vvEvuXaaziJ1vmqEnheNMLtYLW6oVzE0g==" spinCount="100000" sheet="1" objects="1" scenarios="1" formatColumns="0" formatRows="0" autoFilter="0"/>
  <autoFilter ref="C125:K599" xr:uid="{00000000-0009-0000-0000-000006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5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126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2841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2842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ROUND(J128,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ROUND((SUM(BE128:BE358)),  2)</f>
        <v>0</v>
      </c>
      <c r="I35" s="97">
        <v>0.21</v>
      </c>
      <c r="J35" s="87">
        <f>ROUND(((SUM(BE128:BE358))*I35),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ROUND((SUM(BF128:BF358)),  2)</f>
        <v>0</v>
      </c>
      <c r="I36" s="97">
        <v>0.15</v>
      </c>
      <c r="J36" s="87">
        <f>ROUND(((SUM(BF128:BF358))*I36),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ROUND((SUM(BG128:BG358)),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ROUND((SUM(BH128:BH358)),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ROUND((SUM(BI128:BI358)),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2841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DSO 21.2 - Odstranění septiků, ulice 5.května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J128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2:47" s="9" customFormat="1" ht="19.95" customHeight="1">
      <c r="B101" s="113"/>
      <c r="D101" s="114" t="s">
        <v>150</v>
      </c>
      <c r="E101" s="115"/>
      <c r="F101" s="115"/>
      <c r="G101" s="115"/>
      <c r="H101" s="115"/>
      <c r="I101" s="115"/>
      <c r="J101" s="116">
        <f>J239</f>
        <v>0</v>
      </c>
      <c r="L101" s="113"/>
    </row>
    <row r="102" spans="2:47" s="9" customFormat="1" ht="19.95" customHeight="1">
      <c r="B102" s="113"/>
      <c r="D102" s="114" t="s">
        <v>151</v>
      </c>
      <c r="E102" s="115"/>
      <c r="F102" s="115"/>
      <c r="G102" s="115"/>
      <c r="H102" s="115"/>
      <c r="I102" s="115"/>
      <c r="J102" s="116">
        <f>J260</f>
        <v>0</v>
      </c>
      <c r="L102" s="113"/>
    </row>
    <row r="103" spans="2:47" s="9" customFormat="1" ht="19.95" customHeight="1">
      <c r="B103" s="113"/>
      <c r="D103" s="114" t="s">
        <v>152</v>
      </c>
      <c r="E103" s="115"/>
      <c r="F103" s="115"/>
      <c r="G103" s="115"/>
      <c r="H103" s="115"/>
      <c r="I103" s="115"/>
      <c r="J103" s="116">
        <f>J306</f>
        <v>0</v>
      </c>
      <c r="L103" s="113"/>
    </row>
    <row r="104" spans="2:47" s="9" customFormat="1" ht="19.95" customHeight="1">
      <c r="B104" s="113"/>
      <c r="D104" s="114" t="s">
        <v>153</v>
      </c>
      <c r="E104" s="115"/>
      <c r="F104" s="115"/>
      <c r="G104" s="115"/>
      <c r="H104" s="115"/>
      <c r="I104" s="115"/>
      <c r="J104" s="116">
        <f>J336</f>
        <v>0</v>
      </c>
      <c r="L104" s="113"/>
    </row>
    <row r="105" spans="2:47" s="8" customFormat="1" ht="24.9" customHeight="1">
      <c r="B105" s="109"/>
      <c r="D105" s="110" t="s">
        <v>2843</v>
      </c>
      <c r="E105" s="111"/>
      <c r="F105" s="111"/>
      <c r="G105" s="111"/>
      <c r="H105" s="111"/>
      <c r="I105" s="111"/>
      <c r="J105" s="112">
        <f>J339</f>
        <v>0</v>
      </c>
      <c r="L105" s="109"/>
    </row>
    <row r="106" spans="2:47" s="9" customFormat="1" ht="19.95" customHeight="1">
      <c r="B106" s="113"/>
      <c r="D106" s="114" t="s">
        <v>2844</v>
      </c>
      <c r="E106" s="115"/>
      <c r="F106" s="115"/>
      <c r="G106" s="115"/>
      <c r="H106" s="115"/>
      <c r="I106" s="115"/>
      <c r="J106" s="116">
        <f>J340</f>
        <v>0</v>
      </c>
      <c r="L106" s="113"/>
    </row>
    <row r="107" spans="2:47" s="1" customFormat="1" ht="21.75" customHeight="1">
      <c r="B107" s="33"/>
      <c r="L107" s="33"/>
    </row>
    <row r="108" spans="2:47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3"/>
    </row>
    <row r="112" spans="2:47" s="1" customFormat="1" ht="6.9" customHeight="1"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3"/>
    </row>
    <row r="113" spans="2:63" s="1" customFormat="1" ht="24.9" customHeight="1">
      <c r="B113" s="33"/>
      <c r="C113" s="21" t="s">
        <v>156</v>
      </c>
      <c r="L113" s="33"/>
    </row>
    <row r="114" spans="2:63" s="1" customFormat="1" ht="6.9" customHeight="1">
      <c r="B114" s="33"/>
      <c r="L114" s="33"/>
    </row>
    <row r="115" spans="2:63" s="1" customFormat="1" ht="12" customHeight="1">
      <c r="B115" s="33"/>
      <c r="C115" s="27" t="s">
        <v>16</v>
      </c>
      <c r="L115" s="33"/>
    </row>
    <row r="116" spans="2:63" s="1" customFormat="1" ht="26.25" customHeight="1">
      <c r="B116" s="33"/>
      <c r="E116" s="241" t="str">
        <f>E7</f>
        <v>Sušice - stavební úpravy kanalizace a vodovodu v ul. 5. května, Smetanova a Studentská</v>
      </c>
      <c r="F116" s="242"/>
      <c r="G116" s="242"/>
      <c r="H116" s="242"/>
      <c r="L116" s="33"/>
    </row>
    <row r="117" spans="2:63" ht="12" customHeight="1">
      <c r="B117" s="20"/>
      <c r="C117" s="27" t="s">
        <v>133</v>
      </c>
      <c r="L117" s="20"/>
    </row>
    <row r="118" spans="2:63" s="1" customFormat="1" ht="16.5" customHeight="1">
      <c r="B118" s="33"/>
      <c r="E118" s="241" t="s">
        <v>2841</v>
      </c>
      <c r="F118" s="240"/>
      <c r="G118" s="240"/>
      <c r="H118" s="240"/>
      <c r="L118" s="33"/>
    </row>
    <row r="119" spans="2:63" s="1" customFormat="1" ht="12" customHeight="1">
      <c r="B119" s="33"/>
      <c r="C119" s="27" t="s">
        <v>135</v>
      </c>
      <c r="L119" s="33"/>
    </row>
    <row r="120" spans="2:63" s="1" customFormat="1" ht="16.5" customHeight="1">
      <c r="B120" s="33"/>
      <c r="E120" s="235" t="str">
        <f>E11</f>
        <v>DSO 21.2 - Odstranění septiků, ulice 5.května</v>
      </c>
      <c r="F120" s="240"/>
      <c r="G120" s="240"/>
      <c r="H120" s="240"/>
      <c r="L120" s="33"/>
    </row>
    <row r="121" spans="2:63" s="1" customFormat="1" ht="6.9" customHeight="1">
      <c r="B121" s="33"/>
      <c r="L121" s="33"/>
    </row>
    <row r="122" spans="2:63" s="1" customFormat="1" ht="12" customHeight="1">
      <c r="B122" s="33"/>
      <c r="C122" s="27" t="s">
        <v>22</v>
      </c>
      <c r="F122" s="25" t="str">
        <f>F14</f>
        <v>Sušice</v>
      </c>
      <c r="I122" s="27" t="s">
        <v>24</v>
      </c>
      <c r="J122" s="53" t="str">
        <f>IF(J14="","",J14)</f>
        <v>30. 1. 2023</v>
      </c>
      <c r="L122" s="33"/>
    </row>
    <row r="123" spans="2:63" s="1" customFormat="1" ht="6.9" customHeight="1">
      <c r="B123" s="33"/>
      <c r="L123" s="33"/>
    </row>
    <row r="124" spans="2:63" s="1" customFormat="1" ht="15.15" customHeight="1">
      <c r="B124" s="33"/>
      <c r="C124" s="27" t="s">
        <v>30</v>
      </c>
      <c r="F124" s="25" t="str">
        <f>E17</f>
        <v>Město Sušice, nám. Svobody 138, 342 01 Sušice</v>
      </c>
      <c r="I124" s="27" t="s">
        <v>37</v>
      </c>
      <c r="J124" s="31" t="str">
        <f>E23</f>
        <v>Ing. Zdeněk Bláha</v>
      </c>
      <c r="L124" s="33"/>
    </row>
    <row r="125" spans="2:63" s="1" customFormat="1" ht="15.15" customHeight="1">
      <c r="B125" s="33"/>
      <c r="C125" s="27" t="s">
        <v>35</v>
      </c>
      <c r="F125" s="25" t="str">
        <f>IF(E20="","",E20)</f>
        <v>Vyplň údaj</v>
      </c>
      <c r="I125" s="27" t="s">
        <v>41</v>
      </c>
      <c r="J125" s="31" t="str">
        <f>E26</f>
        <v>Michal Komorous</v>
      </c>
      <c r="L125" s="33"/>
    </row>
    <row r="126" spans="2:63" s="1" customFormat="1" ht="10.35" customHeight="1">
      <c r="B126" s="33"/>
      <c r="L126" s="33"/>
    </row>
    <row r="127" spans="2:63" s="10" customFormat="1" ht="29.25" customHeight="1">
      <c r="B127" s="117"/>
      <c r="C127" s="118" t="s">
        <v>157</v>
      </c>
      <c r="D127" s="119" t="s">
        <v>70</v>
      </c>
      <c r="E127" s="119" t="s">
        <v>66</v>
      </c>
      <c r="F127" s="119" t="s">
        <v>67</v>
      </c>
      <c r="G127" s="119" t="s">
        <v>158</v>
      </c>
      <c r="H127" s="119" t="s">
        <v>159</v>
      </c>
      <c r="I127" s="119" t="s">
        <v>160</v>
      </c>
      <c r="J127" s="119" t="s">
        <v>143</v>
      </c>
      <c r="K127" s="120" t="s">
        <v>161</v>
      </c>
      <c r="L127" s="117"/>
      <c r="M127" s="60" t="s">
        <v>1</v>
      </c>
      <c r="N127" s="61" t="s">
        <v>49</v>
      </c>
      <c r="O127" s="61" t="s">
        <v>162</v>
      </c>
      <c r="P127" s="61" t="s">
        <v>163</v>
      </c>
      <c r="Q127" s="61" t="s">
        <v>164</v>
      </c>
      <c r="R127" s="61" t="s">
        <v>165</v>
      </c>
      <c r="S127" s="61" t="s">
        <v>166</v>
      </c>
      <c r="T127" s="62" t="s">
        <v>167</v>
      </c>
    </row>
    <row r="128" spans="2:63" s="1" customFormat="1" ht="22.8" customHeight="1">
      <c r="B128" s="33"/>
      <c r="C128" s="65" t="s">
        <v>168</v>
      </c>
      <c r="J128" s="121">
        <f>BK128</f>
        <v>0</v>
      </c>
      <c r="L128" s="33"/>
      <c r="M128" s="63"/>
      <c r="N128" s="54"/>
      <c r="O128" s="54"/>
      <c r="P128" s="122">
        <f>P129+P339</f>
        <v>0</v>
      </c>
      <c r="Q128" s="54"/>
      <c r="R128" s="122">
        <f>R129+R339</f>
        <v>1.4969717999999999</v>
      </c>
      <c r="S128" s="54"/>
      <c r="T128" s="123">
        <f>T129+T339</f>
        <v>296.22488500000003</v>
      </c>
      <c r="AT128" s="17" t="s">
        <v>84</v>
      </c>
      <c r="AU128" s="17" t="s">
        <v>145</v>
      </c>
      <c r="BK128" s="124">
        <f>BK129+BK339</f>
        <v>0</v>
      </c>
    </row>
    <row r="129" spans="2:65" s="11" customFormat="1" ht="25.95" customHeight="1">
      <c r="B129" s="125"/>
      <c r="D129" s="126" t="s">
        <v>84</v>
      </c>
      <c r="E129" s="127" t="s">
        <v>169</v>
      </c>
      <c r="F129" s="127" t="s">
        <v>170</v>
      </c>
      <c r="I129" s="128"/>
      <c r="J129" s="129">
        <f>BK129</f>
        <v>0</v>
      </c>
      <c r="L129" s="125"/>
      <c r="M129" s="130"/>
      <c r="P129" s="131">
        <f>P130+P239+P260+P306+P336</f>
        <v>0</v>
      </c>
      <c r="R129" s="131">
        <f>R130+R239+R260+R306+R336</f>
        <v>1.4969717999999999</v>
      </c>
      <c r="T129" s="132">
        <f>T130+T239+T260+T306+T336</f>
        <v>294.92748500000005</v>
      </c>
      <c r="AR129" s="126" t="s">
        <v>92</v>
      </c>
      <c r="AT129" s="133" t="s">
        <v>84</v>
      </c>
      <c r="AU129" s="133" t="s">
        <v>85</v>
      </c>
      <c r="AY129" s="126" t="s">
        <v>171</v>
      </c>
      <c r="BK129" s="134">
        <f>BK130+BK239+BK260+BK306+BK336</f>
        <v>0</v>
      </c>
    </row>
    <row r="130" spans="2:65" s="11" customFormat="1" ht="22.8" customHeight="1">
      <c r="B130" s="125"/>
      <c r="D130" s="126" t="s">
        <v>84</v>
      </c>
      <c r="E130" s="135" t="s">
        <v>92</v>
      </c>
      <c r="F130" s="135" t="s">
        <v>172</v>
      </c>
      <c r="I130" s="128"/>
      <c r="J130" s="136">
        <f>BK130</f>
        <v>0</v>
      </c>
      <c r="L130" s="125"/>
      <c r="M130" s="130"/>
      <c r="P130" s="131">
        <f>SUM(P131:P238)</f>
        <v>0</v>
      </c>
      <c r="R130" s="131">
        <f>SUM(R131:R238)</f>
        <v>1.4535339999999999</v>
      </c>
      <c r="T130" s="132">
        <f>SUM(T131:T238)</f>
        <v>0</v>
      </c>
      <c r="AR130" s="126" t="s">
        <v>92</v>
      </c>
      <c r="AT130" s="133" t="s">
        <v>84</v>
      </c>
      <c r="AU130" s="133" t="s">
        <v>92</v>
      </c>
      <c r="AY130" s="126" t="s">
        <v>171</v>
      </c>
      <c r="BK130" s="134">
        <f>SUM(BK131:BK238)</f>
        <v>0</v>
      </c>
    </row>
    <row r="131" spans="2:65" s="1" customFormat="1" ht="24.15" customHeight="1">
      <c r="B131" s="33"/>
      <c r="C131" s="137" t="s">
        <v>92</v>
      </c>
      <c r="D131" s="137" t="s">
        <v>173</v>
      </c>
      <c r="E131" s="138" t="s">
        <v>208</v>
      </c>
      <c r="F131" s="139" t="s">
        <v>209</v>
      </c>
      <c r="G131" s="140" t="s">
        <v>197</v>
      </c>
      <c r="H131" s="141">
        <v>26.1</v>
      </c>
      <c r="I131" s="142"/>
      <c r="J131" s="143">
        <f>ROUND(I131*H131,2)</f>
        <v>0</v>
      </c>
      <c r="K131" s="139" t="s">
        <v>177</v>
      </c>
      <c r="L131" s="33"/>
      <c r="M131" s="144" t="s">
        <v>1</v>
      </c>
      <c r="N131" s="145" t="s">
        <v>50</v>
      </c>
      <c r="P131" s="146">
        <f>O131*H131</f>
        <v>0</v>
      </c>
      <c r="Q131" s="146">
        <v>3.6900000000000002E-2</v>
      </c>
      <c r="R131" s="146">
        <f>Q131*H131</f>
        <v>0.96309000000000011</v>
      </c>
      <c r="S131" s="146">
        <v>0</v>
      </c>
      <c r="T131" s="147">
        <f>S131*H131</f>
        <v>0</v>
      </c>
      <c r="AR131" s="148" t="s">
        <v>178</v>
      </c>
      <c r="AT131" s="148" t="s">
        <v>173</v>
      </c>
      <c r="AU131" s="148" t="s">
        <v>98</v>
      </c>
      <c r="AY131" s="17" t="s">
        <v>171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92</v>
      </c>
      <c r="BK131" s="149">
        <f>ROUND(I131*H131,2)</f>
        <v>0</v>
      </c>
      <c r="BL131" s="17" t="s">
        <v>178</v>
      </c>
      <c r="BM131" s="148" t="s">
        <v>2845</v>
      </c>
    </row>
    <row r="132" spans="2:65" s="1" customFormat="1" ht="57.6">
      <c r="B132" s="33"/>
      <c r="D132" s="150" t="s">
        <v>180</v>
      </c>
      <c r="F132" s="151" t="s">
        <v>211</v>
      </c>
      <c r="I132" s="152"/>
      <c r="L132" s="33"/>
      <c r="M132" s="153"/>
      <c r="T132" s="57"/>
      <c r="AT132" s="17" t="s">
        <v>180</v>
      </c>
      <c r="AU132" s="17" t="s">
        <v>98</v>
      </c>
    </row>
    <row r="133" spans="2:65" s="14" customFormat="1">
      <c r="B133" s="182"/>
      <c r="D133" s="150" t="s">
        <v>182</v>
      </c>
      <c r="E133" s="183" t="s">
        <v>1</v>
      </c>
      <c r="F133" s="184" t="s">
        <v>2846</v>
      </c>
      <c r="H133" s="183" t="s">
        <v>1</v>
      </c>
      <c r="I133" s="185"/>
      <c r="L133" s="182"/>
      <c r="M133" s="186"/>
      <c r="T133" s="187"/>
      <c r="AT133" s="183" t="s">
        <v>182</v>
      </c>
      <c r="AU133" s="183" t="s">
        <v>98</v>
      </c>
      <c r="AV133" s="14" t="s">
        <v>92</v>
      </c>
      <c r="AW133" s="14" t="s">
        <v>40</v>
      </c>
      <c r="AX133" s="14" t="s">
        <v>85</v>
      </c>
      <c r="AY133" s="183" t="s">
        <v>171</v>
      </c>
    </row>
    <row r="134" spans="2:65" s="12" customFormat="1">
      <c r="B134" s="154"/>
      <c r="D134" s="150" t="s">
        <v>182</v>
      </c>
      <c r="E134" s="155" t="s">
        <v>1</v>
      </c>
      <c r="F134" s="156" t="s">
        <v>2847</v>
      </c>
      <c r="H134" s="157">
        <v>10.5</v>
      </c>
      <c r="I134" s="158"/>
      <c r="L134" s="154"/>
      <c r="M134" s="159"/>
      <c r="T134" s="160"/>
      <c r="AT134" s="155" t="s">
        <v>182</v>
      </c>
      <c r="AU134" s="155" t="s">
        <v>98</v>
      </c>
      <c r="AV134" s="12" t="s">
        <v>98</v>
      </c>
      <c r="AW134" s="12" t="s">
        <v>40</v>
      </c>
      <c r="AX134" s="12" t="s">
        <v>85</v>
      </c>
      <c r="AY134" s="155" t="s">
        <v>171</v>
      </c>
    </row>
    <row r="135" spans="2:65" s="12" customFormat="1">
      <c r="B135" s="154"/>
      <c r="D135" s="150" t="s">
        <v>182</v>
      </c>
      <c r="E135" s="155" t="s">
        <v>1</v>
      </c>
      <c r="F135" s="156" t="s">
        <v>2848</v>
      </c>
      <c r="H135" s="157">
        <v>5.2</v>
      </c>
      <c r="I135" s="158"/>
      <c r="L135" s="154"/>
      <c r="M135" s="159"/>
      <c r="T135" s="160"/>
      <c r="AT135" s="155" t="s">
        <v>182</v>
      </c>
      <c r="AU135" s="155" t="s">
        <v>98</v>
      </c>
      <c r="AV135" s="12" t="s">
        <v>98</v>
      </c>
      <c r="AW135" s="12" t="s">
        <v>40</v>
      </c>
      <c r="AX135" s="12" t="s">
        <v>85</v>
      </c>
      <c r="AY135" s="155" t="s">
        <v>171</v>
      </c>
    </row>
    <row r="136" spans="2:65" s="12" customFormat="1">
      <c r="B136" s="154"/>
      <c r="D136" s="150" t="s">
        <v>182</v>
      </c>
      <c r="E136" s="155" t="s">
        <v>1</v>
      </c>
      <c r="F136" s="156" t="s">
        <v>2849</v>
      </c>
      <c r="H136" s="157">
        <v>5.2</v>
      </c>
      <c r="I136" s="158"/>
      <c r="L136" s="154"/>
      <c r="M136" s="159"/>
      <c r="T136" s="160"/>
      <c r="AT136" s="155" t="s">
        <v>182</v>
      </c>
      <c r="AU136" s="155" t="s">
        <v>98</v>
      </c>
      <c r="AV136" s="12" t="s">
        <v>98</v>
      </c>
      <c r="AW136" s="12" t="s">
        <v>40</v>
      </c>
      <c r="AX136" s="12" t="s">
        <v>85</v>
      </c>
      <c r="AY136" s="155" t="s">
        <v>171</v>
      </c>
    </row>
    <row r="137" spans="2:65" s="12" customFormat="1">
      <c r="B137" s="154"/>
      <c r="D137" s="150" t="s">
        <v>182</v>
      </c>
      <c r="E137" s="155" t="s">
        <v>1</v>
      </c>
      <c r="F137" s="156" t="s">
        <v>2850</v>
      </c>
      <c r="H137" s="157">
        <v>5.2</v>
      </c>
      <c r="I137" s="158"/>
      <c r="L137" s="154"/>
      <c r="M137" s="159"/>
      <c r="T137" s="160"/>
      <c r="AT137" s="155" t="s">
        <v>182</v>
      </c>
      <c r="AU137" s="155" t="s">
        <v>98</v>
      </c>
      <c r="AV137" s="12" t="s">
        <v>98</v>
      </c>
      <c r="AW137" s="12" t="s">
        <v>40</v>
      </c>
      <c r="AX137" s="12" t="s">
        <v>85</v>
      </c>
      <c r="AY137" s="155" t="s">
        <v>171</v>
      </c>
    </row>
    <row r="138" spans="2:65" s="13" customFormat="1">
      <c r="B138" s="172"/>
      <c r="D138" s="150" t="s">
        <v>182</v>
      </c>
      <c r="E138" s="173" t="s">
        <v>1</v>
      </c>
      <c r="F138" s="174" t="s">
        <v>546</v>
      </c>
      <c r="H138" s="175">
        <v>26.099999999999998</v>
      </c>
      <c r="I138" s="176"/>
      <c r="L138" s="172"/>
      <c r="M138" s="177"/>
      <c r="T138" s="178"/>
      <c r="AT138" s="173" t="s">
        <v>182</v>
      </c>
      <c r="AU138" s="173" t="s">
        <v>98</v>
      </c>
      <c r="AV138" s="13" t="s">
        <v>178</v>
      </c>
      <c r="AW138" s="13" t="s">
        <v>40</v>
      </c>
      <c r="AX138" s="13" t="s">
        <v>92</v>
      </c>
      <c r="AY138" s="173" t="s">
        <v>171</v>
      </c>
    </row>
    <row r="139" spans="2:65" s="1" customFormat="1" ht="24.15" customHeight="1">
      <c r="B139" s="33"/>
      <c r="C139" s="137" t="s">
        <v>98</v>
      </c>
      <c r="D139" s="137" t="s">
        <v>173</v>
      </c>
      <c r="E139" s="138" t="s">
        <v>2851</v>
      </c>
      <c r="F139" s="139" t="s">
        <v>2852</v>
      </c>
      <c r="G139" s="140" t="s">
        <v>176</v>
      </c>
      <c r="H139" s="141">
        <v>201.36</v>
      </c>
      <c r="I139" s="142"/>
      <c r="J139" s="143">
        <f>ROUND(I139*H139,2)</f>
        <v>0</v>
      </c>
      <c r="K139" s="139" t="s">
        <v>177</v>
      </c>
      <c r="L139" s="33"/>
      <c r="M139" s="144" t="s">
        <v>1</v>
      </c>
      <c r="N139" s="145" t="s">
        <v>50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178</v>
      </c>
      <c r="AT139" s="148" t="s">
        <v>173</v>
      </c>
      <c r="AU139" s="148" t="s">
        <v>98</v>
      </c>
      <c r="AY139" s="17" t="s">
        <v>171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92</v>
      </c>
      <c r="BK139" s="149">
        <f>ROUND(I139*H139,2)</f>
        <v>0</v>
      </c>
      <c r="BL139" s="17" t="s">
        <v>178</v>
      </c>
      <c r="BM139" s="148" t="s">
        <v>2853</v>
      </c>
    </row>
    <row r="140" spans="2:65" s="1" customFormat="1" ht="19.2">
      <c r="B140" s="33"/>
      <c r="D140" s="150" t="s">
        <v>180</v>
      </c>
      <c r="F140" s="151" t="s">
        <v>2854</v>
      </c>
      <c r="I140" s="152"/>
      <c r="L140" s="33"/>
      <c r="M140" s="153"/>
      <c r="T140" s="57"/>
      <c r="AT140" s="17" t="s">
        <v>180</v>
      </c>
      <c r="AU140" s="17" t="s">
        <v>98</v>
      </c>
    </row>
    <row r="141" spans="2:65" s="14" customFormat="1">
      <c r="B141" s="182"/>
      <c r="D141" s="150" t="s">
        <v>182</v>
      </c>
      <c r="E141" s="183" t="s">
        <v>1</v>
      </c>
      <c r="F141" s="184" t="s">
        <v>2846</v>
      </c>
      <c r="H141" s="183" t="s">
        <v>1</v>
      </c>
      <c r="I141" s="185"/>
      <c r="L141" s="182"/>
      <c r="M141" s="186"/>
      <c r="T141" s="187"/>
      <c r="AT141" s="183" t="s">
        <v>182</v>
      </c>
      <c r="AU141" s="183" t="s">
        <v>98</v>
      </c>
      <c r="AV141" s="14" t="s">
        <v>92</v>
      </c>
      <c r="AW141" s="14" t="s">
        <v>40</v>
      </c>
      <c r="AX141" s="14" t="s">
        <v>85</v>
      </c>
      <c r="AY141" s="183" t="s">
        <v>171</v>
      </c>
    </row>
    <row r="142" spans="2:65" s="12" customFormat="1">
      <c r="B142" s="154"/>
      <c r="D142" s="150" t="s">
        <v>182</v>
      </c>
      <c r="E142" s="155" t="s">
        <v>1</v>
      </c>
      <c r="F142" s="156" t="s">
        <v>2855</v>
      </c>
      <c r="H142" s="157">
        <v>31.68</v>
      </c>
      <c r="I142" s="158"/>
      <c r="L142" s="154"/>
      <c r="M142" s="159"/>
      <c r="T142" s="160"/>
      <c r="AT142" s="155" t="s">
        <v>182</v>
      </c>
      <c r="AU142" s="155" t="s">
        <v>98</v>
      </c>
      <c r="AV142" s="12" t="s">
        <v>98</v>
      </c>
      <c r="AW142" s="12" t="s">
        <v>40</v>
      </c>
      <c r="AX142" s="12" t="s">
        <v>85</v>
      </c>
      <c r="AY142" s="155" t="s">
        <v>171</v>
      </c>
    </row>
    <row r="143" spans="2:65" s="12" customFormat="1">
      <c r="B143" s="154"/>
      <c r="D143" s="150" t="s">
        <v>182</v>
      </c>
      <c r="E143" s="155" t="s">
        <v>1</v>
      </c>
      <c r="F143" s="156" t="s">
        <v>2856</v>
      </c>
      <c r="H143" s="157">
        <v>35.880000000000003</v>
      </c>
      <c r="I143" s="158"/>
      <c r="L143" s="154"/>
      <c r="M143" s="159"/>
      <c r="T143" s="160"/>
      <c r="AT143" s="155" t="s">
        <v>182</v>
      </c>
      <c r="AU143" s="155" t="s">
        <v>98</v>
      </c>
      <c r="AV143" s="12" t="s">
        <v>98</v>
      </c>
      <c r="AW143" s="12" t="s">
        <v>40</v>
      </c>
      <c r="AX143" s="12" t="s">
        <v>85</v>
      </c>
      <c r="AY143" s="155" t="s">
        <v>171</v>
      </c>
    </row>
    <row r="144" spans="2:65" s="12" customFormat="1">
      <c r="B144" s="154"/>
      <c r="D144" s="150" t="s">
        <v>182</v>
      </c>
      <c r="E144" s="155" t="s">
        <v>1</v>
      </c>
      <c r="F144" s="156" t="s">
        <v>2857</v>
      </c>
      <c r="H144" s="157">
        <v>25.16</v>
      </c>
      <c r="I144" s="158"/>
      <c r="L144" s="154"/>
      <c r="M144" s="159"/>
      <c r="T144" s="160"/>
      <c r="AT144" s="155" t="s">
        <v>182</v>
      </c>
      <c r="AU144" s="155" t="s">
        <v>98</v>
      </c>
      <c r="AV144" s="12" t="s">
        <v>98</v>
      </c>
      <c r="AW144" s="12" t="s">
        <v>40</v>
      </c>
      <c r="AX144" s="12" t="s">
        <v>85</v>
      </c>
      <c r="AY144" s="155" t="s">
        <v>171</v>
      </c>
    </row>
    <row r="145" spans="2:65" s="12" customFormat="1">
      <c r="B145" s="154"/>
      <c r="D145" s="150" t="s">
        <v>182</v>
      </c>
      <c r="E145" s="155" t="s">
        <v>1</v>
      </c>
      <c r="F145" s="156" t="s">
        <v>2858</v>
      </c>
      <c r="H145" s="157">
        <v>76.959999999999994</v>
      </c>
      <c r="I145" s="158"/>
      <c r="L145" s="154"/>
      <c r="M145" s="159"/>
      <c r="T145" s="160"/>
      <c r="AT145" s="155" t="s">
        <v>182</v>
      </c>
      <c r="AU145" s="155" t="s">
        <v>98</v>
      </c>
      <c r="AV145" s="12" t="s">
        <v>98</v>
      </c>
      <c r="AW145" s="12" t="s">
        <v>40</v>
      </c>
      <c r="AX145" s="12" t="s">
        <v>85</v>
      </c>
      <c r="AY145" s="155" t="s">
        <v>171</v>
      </c>
    </row>
    <row r="146" spans="2:65" s="12" customFormat="1">
      <c r="B146" s="154"/>
      <c r="D146" s="150" t="s">
        <v>182</v>
      </c>
      <c r="E146" s="155" t="s">
        <v>1</v>
      </c>
      <c r="F146" s="156" t="s">
        <v>2859</v>
      </c>
      <c r="H146" s="157">
        <v>31.68</v>
      </c>
      <c r="I146" s="158"/>
      <c r="L146" s="154"/>
      <c r="M146" s="159"/>
      <c r="T146" s="160"/>
      <c r="AT146" s="155" t="s">
        <v>182</v>
      </c>
      <c r="AU146" s="155" t="s">
        <v>98</v>
      </c>
      <c r="AV146" s="12" t="s">
        <v>98</v>
      </c>
      <c r="AW146" s="12" t="s">
        <v>40</v>
      </c>
      <c r="AX146" s="12" t="s">
        <v>85</v>
      </c>
      <c r="AY146" s="155" t="s">
        <v>171</v>
      </c>
    </row>
    <row r="147" spans="2:65" s="13" customFormat="1">
      <c r="B147" s="172"/>
      <c r="D147" s="150" t="s">
        <v>182</v>
      </c>
      <c r="E147" s="173" t="s">
        <v>1</v>
      </c>
      <c r="F147" s="174" t="s">
        <v>546</v>
      </c>
      <c r="H147" s="175">
        <v>201.36</v>
      </c>
      <c r="I147" s="176"/>
      <c r="L147" s="172"/>
      <c r="M147" s="177"/>
      <c r="T147" s="178"/>
      <c r="AT147" s="173" t="s">
        <v>182</v>
      </c>
      <c r="AU147" s="173" t="s">
        <v>98</v>
      </c>
      <c r="AV147" s="13" t="s">
        <v>178</v>
      </c>
      <c r="AW147" s="13" t="s">
        <v>40</v>
      </c>
      <c r="AX147" s="13" t="s">
        <v>92</v>
      </c>
      <c r="AY147" s="173" t="s">
        <v>171</v>
      </c>
    </row>
    <row r="148" spans="2:65" s="1" customFormat="1" ht="33" customHeight="1">
      <c r="B148" s="33"/>
      <c r="C148" s="137" t="s">
        <v>190</v>
      </c>
      <c r="D148" s="137" t="s">
        <v>173</v>
      </c>
      <c r="E148" s="138" t="s">
        <v>2860</v>
      </c>
      <c r="F148" s="139" t="s">
        <v>2861</v>
      </c>
      <c r="G148" s="140" t="s">
        <v>215</v>
      </c>
      <c r="H148" s="141">
        <v>63.414999999999999</v>
      </c>
      <c r="I148" s="142"/>
      <c r="J148" s="143">
        <f>ROUND(I148*H148,2)</f>
        <v>0</v>
      </c>
      <c r="K148" s="139" t="s">
        <v>177</v>
      </c>
      <c r="L148" s="33"/>
      <c r="M148" s="144" t="s">
        <v>1</v>
      </c>
      <c r="N148" s="145" t="s">
        <v>50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178</v>
      </c>
      <c r="AT148" s="148" t="s">
        <v>173</v>
      </c>
      <c r="AU148" s="148" t="s">
        <v>98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92</v>
      </c>
      <c r="BK148" s="149">
        <f>ROUND(I148*H148,2)</f>
        <v>0</v>
      </c>
      <c r="BL148" s="17" t="s">
        <v>178</v>
      </c>
      <c r="BM148" s="148" t="s">
        <v>2862</v>
      </c>
    </row>
    <row r="149" spans="2:65" s="1" customFormat="1" ht="28.8">
      <c r="B149" s="33"/>
      <c r="D149" s="150" t="s">
        <v>180</v>
      </c>
      <c r="F149" s="151" t="s">
        <v>2863</v>
      </c>
      <c r="I149" s="152"/>
      <c r="L149" s="33"/>
      <c r="M149" s="153"/>
      <c r="T149" s="57"/>
      <c r="AT149" s="17" t="s">
        <v>180</v>
      </c>
      <c r="AU149" s="17" t="s">
        <v>98</v>
      </c>
    </row>
    <row r="150" spans="2:65" s="14" customFormat="1">
      <c r="B150" s="182"/>
      <c r="D150" s="150" t="s">
        <v>182</v>
      </c>
      <c r="E150" s="183" t="s">
        <v>1</v>
      </c>
      <c r="F150" s="184" t="s">
        <v>2846</v>
      </c>
      <c r="H150" s="183" t="s">
        <v>1</v>
      </c>
      <c r="I150" s="185"/>
      <c r="L150" s="182"/>
      <c r="M150" s="186"/>
      <c r="T150" s="187"/>
      <c r="AT150" s="183" t="s">
        <v>182</v>
      </c>
      <c r="AU150" s="183" t="s">
        <v>98</v>
      </c>
      <c r="AV150" s="14" t="s">
        <v>92</v>
      </c>
      <c r="AW150" s="14" t="s">
        <v>40</v>
      </c>
      <c r="AX150" s="14" t="s">
        <v>85</v>
      </c>
      <c r="AY150" s="183" t="s">
        <v>171</v>
      </c>
    </row>
    <row r="151" spans="2:65" s="12" customFormat="1" ht="20.399999999999999">
      <c r="B151" s="154"/>
      <c r="D151" s="150" t="s">
        <v>182</v>
      </c>
      <c r="E151" s="155" t="s">
        <v>1</v>
      </c>
      <c r="F151" s="156" t="s">
        <v>2864</v>
      </c>
      <c r="H151" s="157">
        <v>17.632000000000001</v>
      </c>
      <c r="I151" s="158"/>
      <c r="L151" s="154"/>
      <c r="M151" s="159"/>
      <c r="T151" s="160"/>
      <c r="AT151" s="155" t="s">
        <v>182</v>
      </c>
      <c r="AU151" s="155" t="s">
        <v>98</v>
      </c>
      <c r="AV151" s="12" t="s">
        <v>98</v>
      </c>
      <c r="AW151" s="12" t="s">
        <v>40</v>
      </c>
      <c r="AX151" s="12" t="s">
        <v>85</v>
      </c>
      <c r="AY151" s="155" t="s">
        <v>171</v>
      </c>
    </row>
    <row r="152" spans="2:65" s="12" customFormat="1" ht="20.399999999999999">
      <c r="B152" s="154"/>
      <c r="D152" s="150" t="s">
        <v>182</v>
      </c>
      <c r="E152" s="155" t="s">
        <v>1</v>
      </c>
      <c r="F152" s="156" t="s">
        <v>2865</v>
      </c>
      <c r="H152" s="157">
        <v>19.577999999999999</v>
      </c>
      <c r="I152" s="158"/>
      <c r="L152" s="154"/>
      <c r="M152" s="159"/>
      <c r="T152" s="160"/>
      <c r="AT152" s="155" t="s">
        <v>182</v>
      </c>
      <c r="AU152" s="155" t="s">
        <v>98</v>
      </c>
      <c r="AV152" s="12" t="s">
        <v>98</v>
      </c>
      <c r="AW152" s="12" t="s">
        <v>40</v>
      </c>
      <c r="AX152" s="12" t="s">
        <v>85</v>
      </c>
      <c r="AY152" s="155" t="s">
        <v>171</v>
      </c>
    </row>
    <row r="153" spans="2:65" s="12" customFormat="1" ht="20.399999999999999">
      <c r="B153" s="154"/>
      <c r="D153" s="150" t="s">
        <v>182</v>
      </c>
      <c r="E153" s="155" t="s">
        <v>1</v>
      </c>
      <c r="F153" s="156" t="s">
        <v>2866</v>
      </c>
      <c r="H153" s="157">
        <v>16.484000000000002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85</v>
      </c>
      <c r="AY153" s="155" t="s">
        <v>171</v>
      </c>
    </row>
    <row r="154" spans="2:65" s="12" customFormat="1" ht="20.399999999999999">
      <c r="B154" s="154"/>
      <c r="D154" s="150" t="s">
        <v>182</v>
      </c>
      <c r="E154" s="155" t="s">
        <v>1</v>
      </c>
      <c r="F154" s="156" t="s">
        <v>2867</v>
      </c>
      <c r="H154" s="157">
        <v>55.503999999999998</v>
      </c>
      <c r="I154" s="158"/>
      <c r="L154" s="154"/>
      <c r="M154" s="159"/>
      <c r="T154" s="160"/>
      <c r="AT154" s="155" t="s">
        <v>182</v>
      </c>
      <c r="AU154" s="155" t="s">
        <v>98</v>
      </c>
      <c r="AV154" s="12" t="s">
        <v>98</v>
      </c>
      <c r="AW154" s="12" t="s">
        <v>40</v>
      </c>
      <c r="AX154" s="12" t="s">
        <v>85</v>
      </c>
      <c r="AY154" s="155" t="s">
        <v>171</v>
      </c>
    </row>
    <row r="155" spans="2:65" s="12" customFormat="1" ht="20.399999999999999">
      <c r="B155" s="154"/>
      <c r="D155" s="150" t="s">
        <v>182</v>
      </c>
      <c r="E155" s="155" t="s">
        <v>1</v>
      </c>
      <c r="F155" s="156" t="s">
        <v>2868</v>
      </c>
      <c r="H155" s="157">
        <v>17.632000000000001</v>
      </c>
      <c r="I155" s="158"/>
      <c r="L155" s="154"/>
      <c r="M155" s="159"/>
      <c r="T155" s="160"/>
      <c r="AT155" s="155" t="s">
        <v>182</v>
      </c>
      <c r="AU155" s="155" t="s">
        <v>98</v>
      </c>
      <c r="AV155" s="12" t="s">
        <v>98</v>
      </c>
      <c r="AW155" s="12" t="s">
        <v>40</v>
      </c>
      <c r="AX155" s="12" t="s">
        <v>85</v>
      </c>
      <c r="AY155" s="155" t="s">
        <v>171</v>
      </c>
    </row>
    <row r="156" spans="2:65" s="13" customFormat="1">
      <c r="B156" s="172"/>
      <c r="D156" s="150" t="s">
        <v>182</v>
      </c>
      <c r="E156" s="173" t="s">
        <v>1</v>
      </c>
      <c r="F156" s="174" t="s">
        <v>546</v>
      </c>
      <c r="H156" s="175">
        <v>126.83000000000001</v>
      </c>
      <c r="I156" s="176"/>
      <c r="L156" s="172"/>
      <c r="M156" s="177"/>
      <c r="T156" s="178"/>
      <c r="AT156" s="173" t="s">
        <v>182</v>
      </c>
      <c r="AU156" s="173" t="s">
        <v>98</v>
      </c>
      <c r="AV156" s="13" t="s">
        <v>178</v>
      </c>
      <c r="AW156" s="13" t="s">
        <v>40</v>
      </c>
      <c r="AX156" s="13" t="s">
        <v>85</v>
      </c>
      <c r="AY156" s="173" t="s">
        <v>171</v>
      </c>
    </row>
    <row r="157" spans="2:65" s="12" customFormat="1">
      <c r="B157" s="154"/>
      <c r="D157" s="150" t="s">
        <v>182</v>
      </c>
      <c r="E157" s="155" t="s">
        <v>1</v>
      </c>
      <c r="F157" s="156" t="s">
        <v>2869</v>
      </c>
      <c r="H157" s="157">
        <v>63.414999999999999</v>
      </c>
      <c r="I157" s="158"/>
      <c r="L157" s="154"/>
      <c r="M157" s="159"/>
      <c r="T157" s="160"/>
      <c r="AT157" s="155" t="s">
        <v>182</v>
      </c>
      <c r="AU157" s="155" t="s">
        <v>98</v>
      </c>
      <c r="AV157" s="12" t="s">
        <v>98</v>
      </c>
      <c r="AW157" s="12" t="s">
        <v>40</v>
      </c>
      <c r="AX157" s="12" t="s">
        <v>92</v>
      </c>
      <c r="AY157" s="155" t="s">
        <v>171</v>
      </c>
    </row>
    <row r="158" spans="2:65" s="1" customFormat="1" ht="33" customHeight="1">
      <c r="B158" s="33"/>
      <c r="C158" s="137" t="s">
        <v>178</v>
      </c>
      <c r="D158" s="137" t="s">
        <v>173</v>
      </c>
      <c r="E158" s="138" t="s">
        <v>2870</v>
      </c>
      <c r="F158" s="139" t="s">
        <v>2871</v>
      </c>
      <c r="G158" s="140" t="s">
        <v>215</v>
      </c>
      <c r="H158" s="141">
        <v>63.414999999999999</v>
      </c>
      <c r="I158" s="142"/>
      <c r="J158" s="143">
        <f>ROUND(I158*H158,2)</f>
        <v>0</v>
      </c>
      <c r="K158" s="139" t="s">
        <v>177</v>
      </c>
      <c r="L158" s="33"/>
      <c r="M158" s="144" t="s">
        <v>1</v>
      </c>
      <c r="N158" s="145" t="s">
        <v>50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178</v>
      </c>
      <c r="AT158" s="148" t="s">
        <v>173</v>
      </c>
      <c r="AU158" s="148" t="s">
        <v>98</v>
      </c>
      <c r="AY158" s="17" t="s">
        <v>171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92</v>
      </c>
      <c r="BK158" s="149">
        <f>ROUND(I158*H158,2)</f>
        <v>0</v>
      </c>
      <c r="BL158" s="17" t="s">
        <v>178</v>
      </c>
      <c r="BM158" s="148" t="s">
        <v>2872</v>
      </c>
    </row>
    <row r="159" spans="2:65" s="1" customFormat="1" ht="28.8">
      <c r="B159" s="33"/>
      <c r="D159" s="150" t="s">
        <v>180</v>
      </c>
      <c r="F159" s="151" t="s">
        <v>2873</v>
      </c>
      <c r="I159" s="152"/>
      <c r="L159" s="33"/>
      <c r="M159" s="153"/>
      <c r="T159" s="57"/>
      <c r="AT159" s="17" t="s">
        <v>180</v>
      </c>
      <c r="AU159" s="17" t="s">
        <v>98</v>
      </c>
    </row>
    <row r="160" spans="2:65" s="14" customFormat="1">
      <c r="B160" s="182"/>
      <c r="D160" s="150" t="s">
        <v>182</v>
      </c>
      <c r="E160" s="183" t="s">
        <v>1</v>
      </c>
      <c r="F160" s="184" t="s">
        <v>2846</v>
      </c>
      <c r="H160" s="183" t="s">
        <v>1</v>
      </c>
      <c r="I160" s="185"/>
      <c r="L160" s="182"/>
      <c r="M160" s="186"/>
      <c r="T160" s="187"/>
      <c r="AT160" s="183" t="s">
        <v>182</v>
      </c>
      <c r="AU160" s="183" t="s">
        <v>98</v>
      </c>
      <c r="AV160" s="14" t="s">
        <v>92</v>
      </c>
      <c r="AW160" s="14" t="s">
        <v>40</v>
      </c>
      <c r="AX160" s="14" t="s">
        <v>85</v>
      </c>
      <c r="AY160" s="183" t="s">
        <v>171</v>
      </c>
    </row>
    <row r="161" spans="2:65" s="12" customFormat="1" ht="20.399999999999999">
      <c r="B161" s="154"/>
      <c r="D161" s="150" t="s">
        <v>182</v>
      </c>
      <c r="E161" s="155" t="s">
        <v>1</v>
      </c>
      <c r="F161" s="156" t="s">
        <v>2864</v>
      </c>
      <c r="H161" s="157">
        <v>17.632000000000001</v>
      </c>
      <c r="I161" s="158"/>
      <c r="L161" s="154"/>
      <c r="M161" s="159"/>
      <c r="T161" s="160"/>
      <c r="AT161" s="155" t="s">
        <v>182</v>
      </c>
      <c r="AU161" s="155" t="s">
        <v>98</v>
      </c>
      <c r="AV161" s="12" t="s">
        <v>98</v>
      </c>
      <c r="AW161" s="12" t="s">
        <v>40</v>
      </c>
      <c r="AX161" s="12" t="s">
        <v>85</v>
      </c>
      <c r="AY161" s="155" t="s">
        <v>171</v>
      </c>
    </row>
    <row r="162" spans="2:65" s="12" customFormat="1" ht="20.399999999999999">
      <c r="B162" s="154"/>
      <c r="D162" s="150" t="s">
        <v>182</v>
      </c>
      <c r="E162" s="155" t="s">
        <v>1</v>
      </c>
      <c r="F162" s="156" t="s">
        <v>2865</v>
      </c>
      <c r="H162" s="157">
        <v>19.577999999999999</v>
      </c>
      <c r="I162" s="158"/>
      <c r="L162" s="154"/>
      <c r="M162" s="159"/>
      <c r="T162" s="160"/>
      <c r="AT162" s="155" t="s">
        <v>182</v>
      </c>
      <c r="AU162" s="155" t="s">
        <v>98</v>
      </c>
      <c r="AV162" s="12" t="s">
        <v>98</v>
      </c>
      <c r="AW162" s="12" t="s">
        <v>40</v>
      </c>
      <c r="AX162" s="12" t="s">
        <v>85</v>
      </c>
      <c r="AY162" s="155" t="s">
        <v>171</v>
      </c>
    </row>
    <row r="163" spans="2:65" s="12" customFormat="1" ht="20.399999999999999">
      <c r="B163" s="154"/>
      <c r="D163" s="150" t="s">
        <v>182</v>
      </c>
      <c r="E163" s="155" t="s">
        <v>1</v>
      </c>
      <c r="F163" s="156" t="s">
        <v>2866</v>
      </c>
      <c r="H163" s="157">
        <v>16.484000000000002</v>
      </c>
      <c r="I163" s="158"/>
      <c r="L163" s="154"/>
      <c r="M163" s="159"/>
      <c r="T163" s="160"/>
      <c r="AT163" s="155" t="s">
        <v>182</v>
      </c>
      <c r="AU163" s="155" t="s">
        <v>98</v>
      </c>
      <c r="AV163" s="12" t="s">
        <v>98</v>
      </c>
      <c r="AW163" s="12" t="s">
        <v>40</v>
      </c>
      <c r="AX163" s="12" t="s">
        <v>85</v>
      </c>
      <c r="AY163" s="155" t="s">
        <v>171</v>
      </c>
    </row>
    <row r="164" spans="2:65" s="12" customFormat="1" ht="20.399999999999999">
      <c r="B164" s="154"/>
      <c r="D164" s="150" t="s">
        <v>182</v>
      </c>
      <c r="E164" s="155" t="s">
        <v>1</v>
      </c>
      <c r="F164" s="156" t="s">
        <v>2867</v>
      </c>
      <c r="H164" s="157">
        <v>55.503999999999998</v>
      </c>
      <c r="I164" s="158"/>
      <c r="L164" s="154"/>
      <c r="M164" s="159"/>
      <c r="T164" s="160"/>
      <c r="AT164" s="155" t="s">
        <v>182</v>
      </c>
      <c r="AU164" s="155" t="s">
        <v>98</v>
      </c>
      <c r="AV164" s="12" t="s">
        <v>98</v>
      </c>
      <c r="AW164" s="12" t="s">
        <v>40</v>
      </c>
      <c r="AX164" s="12" t="s">
        <v>85</v>
      </c>
      <c r="AY164" s="155" t="s">
        <v>171</v>
      </c>
    </row>
    <row r="165" spans="2:65" s="12" customFormat="1" ht="20.399999999999999">
      <c r="B165" s="154"/>
      <c r="D165" s="150" t="s">
        <v>182</v>
      </c>
      <c r="E165" s="155" t="s">
        <v>1</v>
      </c>
      <c r="F165" s="156" t="s">
        <v>2868</v>
      </c>
      <c r="H165" s="157">
        <v>17.632000000000001</v>
      </c>
      <c r="I165" s="158"/>
      <c r="L165" s="154"/>
      <c r="M165" s="159"/>
      <c r="T165" s="160"/>
      <c r="AT165" s="155" t="s">
        <v>182</v>
      </c>
      <c r="AU165" s="155" t="s">
        <v>98</v>
      </c>
      <c r="AV165" s="12" t="s">
        <v>98</v>
      </c>
      <c r="AW165" s="12" t="s">
        <v>40</v>
      </c>
      <c r="AX165" s="12" t="s">
        <v>85</v>
      </c>
      <c r="AY165" s="155" t="s">
        <v>171</v>
      </c>
    </row>
    <row r="166" spans="2:65" s="13" customFormat="1">
      <c r="B166" s="172"/>
      <c r="D166" s="150" t="s">
        <v>182</v>
      </c>
      <c r="E166" s="173" t="s">
        <v>1</v>
      </c>
      <c r="F166" s="174" t="s">
        <v>546</v>
      </c>
      <c r="H166" s="175">
        <v>126.83000000000001</v>
      </c>
      <c r="I166" s="176"/>
      <c r="L166" s="172"/>
      <c r="M166" s="177"/>
      <c r="T166" s="178"/>
      <c r="AT166" s="173" t="s">
        <v>182</v>
      </c>
      <c r="AU166" s="173" t="s">
        <v>98</v>
      </c>
      <c r="AV166" s="13" t="s">
        <v>178</v>
      </c>
      <c r="AW166" s="13" t="s">
        <v>40</v>
      </c>
      <c r="AX166" s="13" t="s">
        <v>85</v>
      </c>
      <c r="AY166" s="173" t="s">
        <v>171</v>
      </c>
    </row>
    <row r="167" spans="2:65" s="12" customFormat="1">
      <c r="B167" s="154"/>
      <c r="D167" s="150" t="s">
        <v>182</v>
      </c>
      <c r="E167" s="155" t="s">
        <v>1</v>
      </c>
      <c r="F167" s="156" t="s">
        <v>2869</v>
      </c>
      <c r="H167" s="157">
        <v>63.414999999999999</v>
      </c>
      <c r="I167" s="158"/>
      <c r="L167" s="154"/>
      <c r="M167" s="159"/>
      <c r="T167" s="160"/>
      <c r="AT167" s="155" t="s">
        <v>182</v>
      </c>
      <c r="AU167" s="155" t="s">
        <v>98</v>
      </c>
      <c r="AV167" s="12" t="s">
        <v>98</v>
      </c>
      <c r="AW167" s="12" t="s">
        <v>40</v>
      </c>
      <c r="AX167" s="12" t="s">
        <v>92</v>
      </c>
      <c r="AY167" s="155" t="s">
        <v>171</v>
      </c>
    </row>
    <row r="168" spans="2:65" s="1" customFormat="1" ht="24.15" customHeight="1">
      <c r="B168" s="33"/>
      <c r="C168" s="137" t="s">
        <v>202</v>
      </c>
      <c r="D168" s="137" t="s">
        <v>173</v>
      </c>
      <c r="E168" s="138" t="s">
        <v>1047</v>
      </c>
      <c r="F168" s="139" t="s">
        <v>1048</v>
      </c>
      <c r="G168" s="140" t="s">
        <v>215</v>
      </c>
      <c r="H168" s="141">
        <v>39.15</v>
      </c>
      <c r="I168" s="142"/>
      <c r="J168" s="143">
        <f>ROUND(I168*H168,2)</f>
        <v>0</v>
      </c>
      <c r="K168" s="139" t="s">
        <v>177</v>
      </c>
      <c r="L168" s="33"/>
      <c r="M168" s="144" t="s">
        <v>1</v>
      </c>
      <c r="N168" s="145" t="s">
        <v>50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178</v>
      </c>
      <c r="AT168" s="148" t="s">
        <v>173</v>
      </c>
      <c r="AU168" s="148" t="s">
        <v>98</v>
      </c>
      <c r="AY168" s="17" t="s">
        <v>171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92</v>
      </c>
      <c r="BK168" s="149">
        <f>ROUND(I168*H168,2)</f>
        <v>0</v>
      </c>
      <c r="BL168" s="17" t="s">
        <v>178</v>
      </c>
      <c r="BM168" s="148" t="s">
        <v>2874</v>
      </c>
    </row>
    <row r="169" spans="2:65" s="1" customFormat="1" ht="28.8">
      <c r="B169" s="33"/>
      <c r="D169" s="150" t="s">
        <v>180</v>
      </c>
      <c r="F169" s="151" t="s">
        <v>1050</v>
      </c>
      <c r="I169" s="152"/>
      <c r="L169" s="33"/>
      <c r="M169" s="153"/>
      <c r="T169" s="57"/>
      <c r="AT169" s="17" t="s">
        <v>180</v>
      </c>
      <c r="AU169" s="17" t="s">
        <v>98</v>
      </c>
    </row>
    <row r="170" spans="2:65" s="14" customFormat="1">
      <c r="B170" s="182"/>
      <c r="D170" s="150" t="s">
        <v>182</v>
      </c>
      <c r="E170" s="183" t="s">
        <v>1</v>
      </c>
      <c r="F170" s="184" t="s">
        <v>2846</v>
      </c>
      <c r="H170" s="183" t="s">
        <v>1</v>
      </c>
      <c r="I170" s="185"/>
      <c r="L170" s="182"/>
      <c r="M170" s="186"/>
      <c r="T170" s="187"/>
      <c r="AT170" s="183" t="s">
        <v>182</v>
      </c>
      <c r="AU170" s="183" t="s">
        <v>98</v>
      </c>
      <c r="AV170" s="14" t="s">
        <v>92</v>
      </c>
      <c r="AW170" s="14" t="s">
        <v>40</v>
      </c>
      <c r="AX170" s="14" t="s">
        <v>85</v>
      </c>
      <c r="AY170" s="183" t="s">
        <v>171</v>
      </c>
    </row>
    <row r="171" spans="2:65" s="12" customFormat="1">
      <c r="B171" s="154"/>
      <c r="D171" s="150" t="s">
        <v>182</v>
      </c>
      <c r="E171" s="155" t="s">
        <v>1</v>
      </c>
      <c r="F171" s="156" t="s">
        <v>2875</v>
      </c>
      <c r="H171" s="157">
        <v>15.75</v>
      </c>
      <c r="I171" s="158"/>
      <c r="L171" s="154"/>
      <c r="M171" s="159"/>
      <c r="T171" s="160"/>
      <c r="AT171" s="155" t="s">
        <v>182</v>
      </c>
      <c r="AU171" s="155" t="s">
        <v>98</v>
      </c>
      <c r="AV171" s="12" t="s">
        <v>98</v>
      </c>
      <c r="AW171" s="12" t="s">
        <v>40</v>
      </c>
      <c r="AX171" s="12" t="s">
        <v>85</v>
      </c>
      <c r="AY171" s="155" t="s">
        <v>171</v>
      </c>
    </row>
    <row r="172" spans="2:65" s="12" customFormat="1">
      <c r="B172" s="154"/>
      <c r="D172" s="150" t="s">
        <v>182</v>
      </c>
      <c r="E172" s="155" t="s">
        <v>1</v>
      </c>
      <c r="F172" s="156" t="s">
        <v>2876</v>
      </c>
      <c r="H172" s="157">
        <v>7.8</v>
      </c>
      <c r="I172" s="158"/>
      <c r="L172" s="154"/>
      <c r="M172" s="159"/>
      <c r="T172" s="160"/>
      <c r="AT172" s="155" t="s">
        <v>182</v>
      </c>
      <c r="AU172" s="155" t="s">
        <v>98</v>
      </c>
      <c r="AV172" s="12" t="s">
        <v>98</v>
      </c>
      <c r="AW172" s="12" t="s">
        <v>40</v>
      </c>
      <c r="AX172" s="12" t="s">
        <v>85</v>
      </c>
      <c r="AY172" s="155" t="s">
        <v>171</v>
      </c>
    </row>
    <row r="173" spans="2:65" s="12" customFormat="1">
      <c r="B173" s="154"/>
      <c r="D173" s="150" t="s">
        <v>182</v>
      </c>
      <c r="E173" s="155" t="s">
        <v>1</v>
      </c>
      <c r="F173" s="156" t="s">
        <v>2877</v>
      </c>
      <c r="H173" s="157">
        <v>7.8</v>
      </c>
      <c r="I173" s="158"/>
      <c r="L173" s="154"/>
      <c r="M173" s="159"/>
      <c r="T173" s="160"/>
      <c r="AT173" s="155" t="s">
        <v>182</v>
      </c>
      <c r="AU173" s="155" t="s">
        <v>98</v>
      </c>
      <c r="AV173" s="12" t="s">
        <v>98</v>
      </c>
      <c r="AW173" s="12" t="s">
        <v>40</v>
      </c>
      <c r="AX173" s="12" t="s">
        <v>85</v>
      </c>
      <c r="AY173" s="155" t="s">
        <v>171</v>
      </c>
    </row>
    <row r="174" spans="2:65" s="12" customFormat="1">
      <c r="B174" s="154"/>
      <c r="D174" s="150" t="s">
        <v>182</v>
      </c>
      <c r="E174" s="155" t="s">
        <v>1</v>
      </c>
      <c r="F174" s="156" t="s">
        <v>2878</v>
      </c>
      <c r="H174" s="157">
        <v>7.8</v>
      </c>
      <c r="I174" s="158"/>
      <c r="L174" s="154"/>
      <c r="M174" s="159"/>
      <c r="T174" s="160"/>
      <c r="AT174" s="155" t="s">
        <v>182</v>
      </c>
      <c r="AU174" s="155" t="s">
        <v>98</v>
      </c>
      <c r="AV174" s="12" t="s">
        <v>98</v>
      </c>
      <c r="AW174" s="12" t="s">
        <v>40</v>
      </c>
      <c r="AX174" s="12" t="s">
        <v>85</v>
      </c>
      <c r="AY174" s="155" t="s">
        <v>171</v>
      </c>
    </row>
    <row r="175" spans="2:65" s="13" customFormat="1">
      <c r="B175" s="172"/>
      <c r="D175" s="150" t="s">
        <v>182</v>
      </c>
      <c r="E175" s="173" t="s">
        <v>1</v>
      </c>
      <c r="F175" s="174" t="s">
        <v>546</v>
      </c>
      <c r="H175" s="175">
        <v>39.15</v>
      </c>
      <c r="I175" s="176"/>
      <c r="L175" s="172"/>
      <c r="M175" s="177"/>
      <c r="T175" s="178"/>
      <c r="AT175" s="173" t="s">
        <v>182</v>
      </c>
      <c r="AU175" s="173" t="s">
        <v>98</v>
      </c>
      <c r="AV175" s="13" t="s">
        <v>178</v>
      </c>
      <c r="AW175" s="13" t="s">
        <v>40</v>
      </c>
      <c r="AX175" s="13" t="s">
        <v>92</v>
      </c>
      <c r="AY175" s="173" t="s">
        <v>171</v>
      </c>
    </row>
    <row r="176" spans="2:65" s="1" customFormat="1" ht="21.75" customHeight="1">
      <c r="B176" s="33"/>
      <c r="C176" s="137" t="s">
        <v>207</v>
      </c>
      <c r="D176" s="137" t="s">
        <v>173</v>
      </c>
      <c r="E176" s="138" t="s">
        <v>2879</v>
      </c>
      <c r="F176" s="139" t="s">
        <v>2880</v>
      </c>
      <c r="G176" s="140" t="s">
        <v>176</v>
      </c>
      <c r="H176" s="141">
        <v>326.39999999999998</v>
      </c>
      <c r="I176" s="142"/>
      <c r="J176" s="143">
        <f>ROUND(I176*H176,2)</f>
        <v>0</v>
      </c>
      <c r="K176" s="139" t="s">
        <v>177</v>
      </c>
      <c r="L176" s="33"/>
      <c r="M176" s="144" t="s">
        <v>1</v>
      </c>
      <c r="N176" s="145" t="s">
        <v>50</v>
      </c>
      <c r="P176" s="146">
        <f>O176*H176</f>
        <v>0</v>
      </c>
      <c r="Q176" s="146">
        <v>6.9999999999999999E-4</v>
      </c>
      <c r="R176" s="146">
        <f>Q176*H176</f>
        <v>0.22847999999999999</v>
      </c>
      <c r="S176" s="146">
        <v>0</v>
      </c>
      <c r="T176" s="147">
        <f>S176*H176</f>
        <v>0</v>
      </c>
      <c r="AR176" s="148" t="s">
        <v>178</v>
      </c>
      <c r="AT176" s="148" t="s">
        <v>173</v>
      </c>
      <c r="AU176" s="148" t="s">
        <v>98</v>
      </c>
      <c r="AY176" s="17" t="s">
        <v>171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92</v>
      </c>
      <c r="BK176" s="149">
        <f>ROUND(I176*H176,2)</f>
        <v>0</v>
      </c>
      <c r="BL176" s="17" t="s">
        <v>178</v>
      </c>
      <c r="BM176" s="148" t="s">
        <v>2881</v>
      </c>
    </row>
    <row r="177" spans="2:65" s="1" customFormat="1" ht="19.2">
      <c r="B177" s="33"/>
      <c r="D177" s="150" t="s">
        <v>180</v>
      </c>
      <c r="F177" s="151" t="s">
        <v>2882</v>
      </c>
      <c r="I177" s="152"/>
      <c r="L177" s="33"/>
      <c r="M177" s="153"/>
      <c r="T177" s="57"/>
      <c r="AT177" s="17" t="s">
        <v>180</v>
      </c>
      <c r="AU177" s="17" t="s">
        <v>98</v>
      </c>
    </row>
    <row r="178" spans="2:65" s="14" customFormat="1">
      <c r="B178" s="182"/>
      <c r="D178" s="150" t="s">
        <v>182</v>
      </c>
      <c r="E178" s="183" t="s">
        <v>1</v>
      </c>
      <c r="F178" s="184" t="s">
        <v>2846</v>
      </c>
      <c r="H178" s="183" t="s">
        <v>1</v>
      </c>
      <c r="I178" s="185"/>
      <c r="L178" s="182"/>
      <c r="M178" s="186"/>
      <c r="T178" s="187"/>
      <c r="AT178" s="183" t="s">
        <v>182</v>
      </c>
      <c r="AU178" s="183" t="s">
        <v>98</v>
      </c>
      <c r="AV178" s="14" t="s">
        <v>92</v>
      </c>
      <c r="AW178" s="14" t="s">
        <v>40</v>
      </c>
      <c r="AX178" s="14" t="s">
        <v>85</v>
      </c>
      <c r="AY178" s="183" t="s">
        <v>171</v>
      </c>
    </row>
    <row r="179" spans="2:65" s="12" customFormat="1">
      <c r="B179" s="154"/>
      <c r="D179" s="150" t="s">
        <v>182</v>
      </c>
      <c r="E179" s="155" t="s">
        <v>1</v>
      </c>
      <c r="F179" s="156" t="s">
        <v>2883</v>
      </c>
      <c r="H179" s="157">
        <v>45.6</v>
      </c>
      <c r="I179" s="158"/>
      <c r="L179" s="154"/>
      <c r="M179" s="159"/>
      <c r="T179" s="160"/>
      <c r="AT179" s="155" t="s">
        <v>182</v>
      </c>
      <c r="AU179" s="155" t="s">
        <v>98</v>
      </c>
      <c r="AV179" s="12" t="s">
        <v>98</v>
      </c>
      <c r="AW179" s="12" t="s">
        <v>40</v>
      </c>
      <c r="AX179" s="12" t="s">
        <v>85</v>
      </c>
      <c r="AY179" s="155" t="s">
        <v>171</v>
      </c>
    </row>
    <row r="180" spans="2:65" s="12" customFormat="1">
      <c r="B180" s="154"/>
      <c r="D180" s="150" t="s">
        <v>182</v>
      </c>
      <c r="E180" s="155" t="s">
        <v>1</v>
      </c>
      <c r="F180" s="156" t="s">
        <v>2884</v>
      </c>
      <c r="H180" s="157">
        <v>50.8</v>
      </c>
      <c r="I180" s="158"/>
      <c r="L180" s="154"/>
      <c r="M180" s="159"/>
      <c r="T180" s="160"/>
      <c r="AT180" s="155" t="s">
        <v>182</v>
      </c>
      <c r="AU180" s="155" t="s">
        <v>98</v>
      </c>
      <c r="AV180" s="12" t="s">
        <v>98</v>
      </c>
      <c r="AW180" s="12" t="s">
        <v>40</v>
      </c>
      <c r="AX180" s="12" t="s">
        <v>85</v>
      </c>
      <c r="AY180" s="155" t="s">
        <v>171</v>
      </c>
    </row>
    <row r="181" spans="2:65" s="12" customFormat="1">
      <c r="B181" s="154"/>
      <c r="D181" s="150" t="s">
        <v>182</v>
      </c>
      <c r="E181" s="155" t="s">
        <v>1</v>
      </c>
      <c r="F181" s="156" t="s">
        <v>2885</v>
      </c>
      <c r="H181" s="157">
        <v>42</v>
      </c>
      <c r="I181" s="158"/>
      <c r="L181" s="154"/>
      <c r="M181" s="159"/>
      <c r="T181" s="160"/>
      <c r="AT181" s="155" t="s">
        <v>182</v>
      </c>
      <c r="AU181" s="155" t="s">
        <v>98</v>
      </c>
      <c r="AV181" s="12" t="s">
        <v>98</v>
      </c>
      <c r="AW181" s="12" t="s">
        <v>40</v>
      </c>
      <c r="AX181" s="12" t="s">
        <v>85</v>
      </c>
      <c r="AY181" s="155" t="s">
        <v>171</v>
      </c>
    </row>
    <row r="182" spans="2:65" s="12" customFormat="1">
      <c r="B182" s="154"/>
      <c r="D182" s="150" t="s">
        <v>182</v>
      </c>
      <c r="E182" s="155" t="s">
        <v>1</v>
      </c>
      <c r="F182" s="156" t="s">
        <v>2886</v>
      </c>
      <c r="H182" s="157">
        <v>142.4</v>
      </c>
      <c r="I182" s="158"/>
      <c r="L182" s="154"/>
      <c r="M182" s="159"/>
      <c r="T182" s="160"/>
      <c r="AT182" s="155" t="s">
        <v>182</v>
      </c>
      <c r="AU182" s="155" t="s">
        <v>98</v>
      </c>
      <c r="AV182" s="12" t="s">
        <v>98</v>
      </c>
      <c r="AW182" s="12" t="s">
        <v>40</v>
      </c>
      <c r="AX182" s="12" t="s">
        <v>85</v>
      </c>
      <c r="AY182" s="155" t="s">
        <v>171</v>
      </c>
    </row>
    <row r="183" spans="2:65" s="12" customFormat="1">
      <c r="B183" s="154"/>
      <c r="D183" s="150" t="s">
        <v>182</v>
      </c>
      <c r="E183" s="155" t="s">
        <v>1</v>
      </c>
      <c r="F183" s="156" t="s">
        <v>2887</v>
      </c>
      <c r="H183" s="157">
        <v>45.6</v>
      </c>
      <c r="I183" s="158"/>
      <c r="L183" s="154"/>
      <c r="M183" s="159"/>
      <c r="T183" s="160"/>
      <c r="AT183" s="155" t="s">
        <v>182</v>
      </c>
      <c r="AU183" s="155" t="s">
        <v>98</v>
      </c>
      <c r="AV183" s="12" t="s">
        <v>98</v>
      </c>
      <c r="AW183" s="12" t="s">
        <v>40</v>
      </c>
      <c r="AX183" s="12" t="s">
        <v>85</v>
      </c>
      <c r="AY183" s="155" t="s">
        <v>171</v>
      </c>
    </row>
    <row r="184" spans="2:65" s="13" customFormat="1">
      <c r="B184" s="172"/>
      <c r="D184" s="150" t="s">
        <v>182</v>
      </c>
      <c r="E184" s="173" t="s">
        <v>1</v>
      </c>
      <c r="F184" s="174" t="s">
        <v>546</v>
      </c>
      <c r="H184" s="175">
        <v>326.40000000000003</v>
      </c>
      <c r="I184" s="176"/>
      <c r="L184" s="172"/>
      <c r="M184" s="177"/>
      <c r="T184" s="178"/>
      <c r="AT184" s="173" t="s">
        <v>182</v>
      </c>
      <c r="AU184" s="173" t="s">
        <v>98</v>
      </c>
      <c r="AV184" s="13" t="s">
        <v>178</v>
      </c>
      <c r="AW184" s="13" t="s">
        <v>40</v>
      </c>
      <c r="AX184" s="13" t="s">
        <v>92</v>
      </c>
      <c r="AY184" s="173" t="s">
        <v>171</v>
      </c>
    </row>
    <row r="185" spans="2:65" s="1" customFormat="1" ht="16.5" customHeight="1">
      <c r="B185" s="33"/>
      <c r="C185" s="137" t="s">
        <v>212</v>
      </c>
      <c r="D185" s="137" t="s">
        <v>173</v>
      </c>
      <c r="E185" s="138" t="s">
        <v>2888</v>
      </c>
      <c r="F185" s="139" t="s">
        <v>2889</v>
      </c>
      <c r="G185" s="140" t="s">
        <v>176</v>
      </c>
      <c r="H185" s="141">
        <v>326.39999999999998</v>
      </c>
      <c r="I185" s="142"/>
      <c r="J185" s="143">
        <f>ROUND(I185*H185,2)</f>
        <v>0</v>
      </c>
      <c r="K185" s="139" t="s">
        <v>177</v>
      </c>
      <c r="L185" s="33"/>
      <c r="M185" s="144" t="s">
        <v>1</v>
      </c>
      <c r="N185" s="145" t="s">
        <v>50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178</v>
      </c>
      <c r="AT185" s="148" t="s">
        <v>173</v>
      </c>
      <c r="AU185" s="148" t="s">
        <v>98</v>
      </c>
      <c r="AY185" s="17" t="s">
        <v>171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92</v>
      </c>
      <c r="BK185" s="149">
        <f>ROUND(I185*H185,2)</f>
        <v>0</v>
      </c>
      <c r="BL185" s="17" t="s">
        <v>178</v>
      </c>
      <c r="BM185" s="148" t="s">
        <v>2890</v>
      </c>
    </row>
    <row r="186" spans="2:65" s="1" customFormat="1" ht="28.8">
      <c r="B186" s="33"/>
      <c r="D186" s="150" t="s">
        <v>180</v>
      </c>
      <c r="F186" s="151" t="s">
        <v>2891</v>
      </c>
      <c r="I186" s="152"/>
      <c r="L186" s="33"/>
      <c r="M186" s="153"/>
      <c r="T186" s="57"/>
      <c r="AT186" s="17" t="s">
        <v>180</v>
      </c>
      <c r="AU186" s="17" t="s">
        <v>98</v>
      </c>
    </row>
    <row r="187" spans="2:65" s="12" customFormat="1">
      <c r="B187" s="154"/>
      <c r="D187" s="150" t="s">
        <v>182</v>
      </c>
      <c r="E187" s="155" t="s">
        <v>1</v>
      </c>
      <c r="F187" s="156" t="s">
        <v>2892</v>
      </c>
      <c r="H187" s="157">
        <v>326.39999999999998</v>
      </c>
      <c r="I187" s="158"/>
      <c r="L187" s="154"/>
      <c r="M187" s="159"/>
      <c r="T187" s="160"/>
      <c r="AT187" s="155" t="s">
        <v>182</v>
      </c>
      <c r="AU187" s="155" t="s">
        <v>98</v>
      </c>
      <c r="AV187" s="12" t="s">
        <v>98</v>
      </c>
      <c r="AW187" s="12" t="s">
        <v>40</v>
      </c>
      <c r="AX187" s="12" t="s">
        <v>85</v>
      </c>
      <c r="AY187" s="155" t="s">
        <v>171</v>
      </c>
    </row>
    <row r="188" spans="2:65" s="13" customFormat="1">
      <c r="B188" s="172"/>
      <c r="D188" s="150" t="s">
        <v>182</v>
      </c>
      <c r="E188" s="173" t="s">
        <v>1</v>
      </c>
      <c r="F188" s="174" t="s">
        <v>546</v>
      </c>
      <c r="H188" s="175">
        <v>326.39999999999998</v>
      </c>
      <c r="I188" s="176"/>
      <c r="L188" s="172"/>
      <c r="M188" s="177"/>
      <c r="T188" s="178"/>
      <c r="AT188" s="173" t="s">
        <v>182</v>
      </c>
      <c r="AU188" s="173" t="s">
        <v>98</v>
      </c>
      <c r="AV188" s="13" t="s">
        <v>178</v>
      </c>
      <c r="AW188" s="13" t="s">
        <v>40</v>
      </c>
      <c r="AX188" s="13" t="s">
        <v>92</v>
      </c>
      <c r="AY188" s="173" t="s">
        <v>171</v>
      </c>
    </row>
    <row r="189" spans="2:65" s="1" customFormat="1" ht="21.75" customHeight="1">
      <c r="B189" s="33"/>
      <c r="C189" s="137" t="s">
        <v>219</v>
      </c>
      <c r="D189" s="137" t="s">
        <v>173</v>
      </c>
      <c r="E189" s="138" t="s">
        <v>2893</v>
      </c>
      <c r="F189" s="139" t="s">
        <v>2894</v>
      </c>
      <c r="G189" s="140" t="s">
        <v>176</v>
      </c>
      <c r="H189" s="141">
        <v>326.39999999999998</v>
      </c>
      <c r="I189" s="142"/>
      <c r="J189" s="143">
        <f>ROUND(I189*H189,2)</f>
        <v>0</v>
      </c>
      <c r="K189" s="139" t="s">
        <v>177</v>
      </c>
      <c r="L189" s="33"/>
      <c r="M189" s="144" t="s">
        <v>1</v>
      </c>
      <c r="N189" s="145" t="s">
        <v>50</v>
      </c>
      <c r="P189" s="146">
        <f>O189*H189</f>
        <v>0</v>
      </c>
      <c r="Q189" s="146">
        <v>7.9000000000000001E-4</v>
      </c>
      <c r="R189" s="146">
        <f>Q189*H189</f>
        <v>0.25785599999999997</v>
      </c>
      <c r="S189" s="146">
        <v>0</v>
      </c>
      <c r="T189" s="147">
        <f>S189*H189</f>
        <v>0</v>
      </c>
      <c r="AR189" s="148" t="s">
        <v>178</v>
      </c>
      <c r="AT189" s="148" t="s">
        <v>173</v>
      </c>
      <c r="AU189" s="148" t="s">
        <v>98</v>
      </c>
      <c r="AY189" s="17" t="s">
        <v>171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92</v>
      </c>
      <c r="BK189" s="149">
        <f>ROUND(I189*H189,2)</f>
        <v>0</v>
      </c>
      <c r="BL189" s="17" t="s">
        <v>178</v>
      </c>
      <c r="BM189" s="148" t="s">
        <v>2895</v>
      </c>
    </row>
    <row r="190" spans="2:65" s="1" customFormat="1" ht="19.2">
      <c r="B190" s="33"/>
      <c r="D190" s="150" t="s">
        <v>180</v>
      </c>
      <c r="F190" s="151" t="s">
        <v>2896</v>
      </c>
      <c r="I190" s="152"/>
      <c r="L190" s="33"/>
      <c r="M190" s="153"/>
      <c r="T190" s="57"/>
      <c r="AT190" s="17" t="s">
        <v>180</v>
      </c>
      <c r="AU190" s="17" t="s">
        <v>98</v>
      </c>
    </row>
    <row r="191" spans="2:65" s="14" customFormat="1">
      <c r="B191" s="182"/>
      <c r="D191" s="150" t="s">
        <v>182</v>
      </c>
      <c r="E191" s="183" t="s">
        <v>1</v>
      </c>
      <c r="F191" s="184" t="s">
        <v>2846</v>
      </c>
      <c r="H191" s="183" t="s">
        <v>1</v>
      </c>
      <c r="I191" s="185"/>
      <c r="L191" s="182"/>
      <c r="M191" s="186"/>
      <c r="T191" s="187"/>
      <c r="AT191" s="183" t="s">
        <v>182</v>
      </c>
      <c r="AU191" s="183" t="s">
        <v>98</v>
      </c>
      <c r="AV191" s="14" t="s">
        <v>92</v>
      </c>
      <c r="AW191" s="14" t="s">
        <v>40</v>
      </c>
      <c r="AX191" s="14" t="s">
        <v>85</v>
      </c>
      <c r="AY191" s="183" t="s">
        <v>171</v>
      </c>
    </row>
    <row r="192" spans="2:65" s="12" customFormat="1">
      <c r="B192" s="154"/>
      <c r="D192" s="150" t="s">
        <v>182</v>
      </c>
      <c r="E192" s="155" t="s">
        <v>1</v>
      </c>
      <c r="F192" s="156" t="s">
        <v>2883</v>
      </c>
      <c r="H192" s="157">
        <v>45.6</v>
      </c>
      <c r="I192" s="158"/>
      <c r="L192" s="154"/>
      <c r="M192" s="159"/>
      <c r="T192" s="160"/>
      <c r="AT192" s="155" t="s">
        <v>182</v>
      </c>
      <c r="AU192" s="155" t="s">
        <v>98</v>
      </c>
      <c r="AV192" s="12" t="s">
        <v>98</v>
      </c>
      <c r="AW192" s="12" t="s">
        <v>40</v>
      </c>
      <c r="AX192" s="12" t="s">
        <v>85</v>
      </c>
      <c r="AY192" s="155" t="s">
        <v>171</v>
      </c>
    </row>
    <row r="193" spans="2:65" s="12" customFormat="1">
      <c r="B193" s="154"/>
      <c r="D193" s="150" t="s">
        <v>182</v>
      </c>
      <c r="E193" s="155" t="s">
        <v>1</v>
      </c>
      <c r="F193" s="156" t="s">
        <v>2884</v>
      </c>
      <c r="H193" s="157">
        <v>50.8</v>
      </c>
      <c r="I193" s="158"/>
      <c r="L193" s="154"/>
      <c r="M193" s="159"/>
      <c r="T193" s="160"/>
      <c r="AT193" s="155" t="s">
        <v>182</v>
      </c>
      <c r="AU193" s="155" t="s">
        <v>98</v>
      </c>
      <c r="AV193" s="12" t="s">
        <v>98</v>
      </c>
      <c r="AW193" s="12" t="s">
        <v>40</v>
      </c>
      <c r="AX193" s="12" t="s">
        <v>85</v>
      </c>
      <c r="AY193" s="155" t="s">
        <v>171</v>
      </c>
    </row>
    <row r="194" spans="2:65" s="12" customFormat="1">
      <c r="B194" s="154"/>
      <c r="D194" s="150" t="s">
        <v>182</v>
      </c>
      <c r="E194" s="155" t="s">
        <v>1</v>
      </c>
      <c r="F194" s="156" t="s">
        <v>2885</v>
      </c>
      <c r="H194" s="157">
        <v>42</v>
      </c>
      <c r="I194" s="158"/>
      <c r="L194" s="154"/>
      <c r="M194" s="159"/>
      <c r="T194" s="160"/>
      <c r="AT194" s="155" t="s">
        <v>182</v>
      </c>
      <c r="AU194" s="155" t="s">
        <v>98</v>
      </c>
      <c r="AV194" s="12" t="s">
        <v>98</v>
      </c>
      <c r="AW194" s="12" t="s">
        <v>40</v>
      </c>
      <c r="AX194" s="12" t="s">
        <v>85</v>
      </c>
      <c r="AY194" s="155" t="s">
        <v>171</v>
      </c>
    </row>
    <row r="195" spans="2:65" s="12" customFormat="1">
      <c r="B195" s="154"/>
      <c r="D195" s="150" t="s">
        <v>182</v>
      </c>
      <c r="E195" s="155" t="s">
        <v>1</v>
      </c>
      <c r="F195" s="156" t="s">
        <v>2886</v>
      </c>
      <c r="H195" s="157">
        <v>142.4</v>
      </c>
      <c r="I195" s="158"/>
      <c r="L195" s="154"/>
      <c r="M195" s="159"/>
      <c r="T195" s="160"/>
      <c r="AT195" s="155" t="s">
        <v>182</v>
      </c>
      <c r="AU195" s="155" t="s">
        <v>98</v>
      </c>
      <c r="AV195" s="12" t="s">
        <v>98</v>
      </c>
      <c r="AW195" s="12" t="s">
        <v>40</v>
      </c>
      <c r="AX195" s="12" t="s">
        <v>85</v>
      </c>
      <c r="AY195" s="155" t="s">
        <v>171</v>
      </c>
    </row>
    <row r="196" spans="2:65" s="12" customFormat="1">
      <c r="B196" s="154"/>
      <c r="D196" s="150" t="s">
        <v>182</v>
      </c>
      <c r="E196" s="155" t="s">
        <v>1</v>
      </c>
      <c r="F196" s="156" t="s">
        <v>2887</v>
      </c>
      <c r="H196" s="157">
        <v>45.6</v>
      </c>
      <c r="I196" s="158"/>
      <c r="L196" s="154"/>
      <c r="M196" s="159"/>
      <c r="T196" s="160"/>
      <c r="AT196" s="155" t="s">
        <v>182</v>
      </c>
      <c r="AU196" s="155" t="s">
        <v>98</v>
      </c>
      <c r="AV196" s="12" t="s">
        <v>98</v>
      </c>
      <c r="AW196" s="12" t="s">
        <v>40</v>
      </c>
      <c r="AX196" s="12" t="s">
        <v>85</v>
      </c>
      <c r="AY196" s="155" t="s">
        <v>171</v>
      </c>
    </row>
    <row r="197" spans="2:65" s="13" customFormat="1">
      <c r="B197" s="172"/>
      <c r="D197" s="150" t="s">
        <v>182</v>
      </c>
      <c r="E197" s="173" t="s">
        <v>1</v>
      </c>
      <c r="F197" s="174" t="s">
        <v>546</v>
      </c>
      <c r="H197" s="175">
        <v>326.40000000000003</v>
      </c>
      <c r="I197" s="176"/>
      <c r="L197" s="172"/>
      <c r="M197" s="177"/>
      <c r="T197" s="178"/>
      <c r="AT197" s="173" t="s">
        <v>182</v>
      </c>
      <c r="AU197" s="173" t="s">
        <v>98</v>
      </c>
      <c r="AV197" s="13" t="s">
        <v>178</v>
      </c>
      <c r="AW197" s="13" t="s">
        <v>40</v>
      </c>
      <c r="AX197" s="13" t="s">
        <v>92</v>
      </c>
      <c r="AY197" s="173" t="s">
        <v>171</v>
      </c>
    </row>
    <row r="198" spans="2:65" s="1" customFormat="1" ht="24.15" customHeight="1">
      <c r="B198" s="33"/>
      <c r="C198" s="137" t="s">
        <v>223</v>
      </c>
      <c r="D198" s="137" t="s">
        <v>173</v>
      </c>
      <c r="E198" s="138" t="s">
        <v>2897</v>
      </c>
      <c r="F198" s="139" t="s">
        <v>2898</v>
      </c>
      <c r="G198" s="140" t="s">
        <v>176</v>
      </c>
      <c r="H198" s="141">
        <v>326.39999999999998</v>
      </c>
      <c r="I198" s="142"/>
      <c r="J198" s="143">
        <f>ROUND(I198*H198,2)</f>
        <v>0</v>
      </c>
      <c r="K198" s="139" t="s">
        <v>177</v>
      </c>
      <c r="L198" s="33"/>
      <c r="M198" s="144" t="s">
        <v>1</v>
      </c>
      <c r="N198" s="145" t="s">
        <v>50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178</v>
      </c>
      <c r="AT198" s="148" t="s">
        <v>173</v>
      </c>
      <c r="AU198" s="148" t="s">
        <v>98</v>
      </c>
      <c r="AY198" s="17" t="s">
        <v>171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92</v>
      </c>
      <c r="BK198" s="149">
        <f>ROUND(I198*H198,2)</f>
        <v>0</v>
      </c>
      <c r="BL198" s="17" t="s">
        <v>178</v>
      </c>
      <c r="BM198" s="148" t="s">
        <v>2899</v>
      </c>
    </row>
    <row r="199" spans="2:65" s="1" customFormat="1" ht="28.8">
      <c r="B199" s="33"/>
      <c r="D199" s="150" t="s">
        <v>180</v>
      </c>
      <c r="F199" s="151" t="s">
        <v>2900</v>
      </c>
      <c r="I199" s="152"/>
      <c r="L199" s="33"/>
      <c r="M199" s="153"/>
      <c r="T199" s="57"/>
      <c r="AT199" s="17" t="s">
        <v>180</v>
      </c>
      <c r="AU199" s="17" t="s">
        <v>98</v>
      </c>
    </row>
    <row r="200" spans="2:65" s="12" customFormat="1">
      <c r="B200" s="154"/>
      <c r="D200" s="150" t="s">
        <v>182</v>
      </c>
      <c r="E200" s="155" t="s">
        <v>1</v>
      </c>
      <c r="F200" s="156" t="s">
        <v>2901</v>
      </c>
      <c r="H200" s="157">
        <v>326.39999999999998</v>
      </c>
      <c r="I200" s="158"/>
      <c r="L200" s="154"/>
      <c r="M200" s="159"/>
      <c r="T200" s="160"/>
      <c r="AT200" s="155" t="s">
        <v>182</v>
      </c>
      <c r="AU200" s="155" t="s">
        <v>98</v>
      </c>
      <c r="AV200" s="12" t="s">
        <v>98</v>
      </c>
      <c r="AW200" s="12" t="s">
        <v>40</v>
      </c>
      <c r="AX200" s="12" t="s">
        <v>85</v>
      </c>
      <c r="AY200" s="155" t="s">
        <v>171</v>
      </c>
    </row>
    <row r="201" spans="2:65" s="13" customFormat="1">
      <c r="B201" s="172"/>
      <c r="D201" s="150" t="s">
        <v>182</v>
      </c>
      <c r="E201" s="173" t="s">
        <v>1</v>
      </c>
      <c r="F201" s="174" t="s">
        <v>546</v>
      </c>
      <c r="H201" s="175">
        <v>326.39999999999998</v>
      </c>
      <c r="I201" s="176"/>
      <c r="L201" s="172"/>
      <c r="M201" s="177"/>
      <c r="T201" s="178"/>
      <c r="AT201" s="173" t="s">
        <v>182</v>
      </c>
      <c r="AU201" s="173" t="s">
        <v>98</v>
      </c>
      <c r="AV201" s="13" t="s">
        <v>178</v>
      </c>
      <c r="AW201" s="13" t="s">
        <v>40</v>
      </c>
      <c r="AX201" s="13" t="s">
        <v>92</v>
      </c>
      <c r="AY201" s="173" t="s">
        <v>171</v>
      </c>
    </row>
    <row r="202" spans="2:65" s="1" customFormat="1" ht="24.15" customHeight="1">
      <c r="B202" s="33"/>
      <c r="C202" s="137" t="s">
        <v>230</v>
      </c>
      <c r="D202" s="137" t="s">
        <v>173</v>
      </c>
      <c r="E202" s="138" t="s">
        <v>1241</v>
      </c>
      <c r="F202" s="139" t="s">
        <v>1242</v>
      </c>
      <c r="G202" s="140" t="s">
        <v>215</v>
      </c>
      <c r="H202" s="141">
        <v>502.56799999999998</v>
      </c>
      <c r="I202" s="142"/>
      <c r="J202" s="143">
        <f>ROUND(I202*H202,2)</f>
        <v>0</v>
      </c>
      <c r="K202" s="139" t="s">
        <v>177</v>
      </c>
      <c r="L202" s="33"/>
      <c r="M202" s="144" t="s">
        <v>1</v>
      </c>
      <c r="N202" s="145" t="s">
        <v>50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178</v>
      </c>
      <c r="AT202" s="148" t="s">
        <v>173</v>
      </c>
      <c r="AU202" s="148" t="s">
        <v>98</v>
      </c>
      <c r="AY202" s="17" t="s">
        <v>171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92</v>
      </c>
      <c r="BK202" s="149">
        <f>ROUND(I202*H202,2)</f>
        <v>0</v>
      </c>
      <c r="BL202" s="17" t="s">
        <v>178</v>
      </c>
      <c r="BM202" s="148" t="s">
        <v>2902</v>
      </c>
    </row>
    <row r="203" spans="2:65" s="1" customFormat="1" ht="28.8">
      <c r="B203" s="33"/>
      <c r="D203" s="150" t="s">
        <v>180</v>
      </c>
      <c r="F203" s="151" t="s">
        <v>1244</v>
      </c>
      <c r="I203" s="152"/>
      <c r="L203" s="33"/>
      <c r="M203" s="153"/>
      <c r="T203" s="57"/>
      <c r="AT203" s="17" t="s">
        <v>180</v>
      </c>
      <c r="AU203" s="17" t="s">
        <v>98</v>
      </c>
    </row>
    <row r="204" spans="2:65" s="14" customFormat="1">
      <c r="B204" s="182"/>
      <c r="D204" s="150" t="s">
        <v>182</v>
      </c>
      <c r="E204" s="183" t="s">
        <v>1</v>
      </c>
      <c r="F204" s="184" t="s">
        <v>2846</v>
      </c>
      <c r="H204" s="183" t="s">
        <v>1</v>
      </c>
      <c r="I204" s="185"/>
      <c r="L204" s="182"/>
      <c r="M204" s="186"/>
      <c r="T204" s="187"/>
      <c r="AT204" s="183" t="s">
        <v>182</v>
      </c>
      <c r="AU204" s="183" t="s">
        <v>98</v>
      </c>
      <c r="AV204" s="14" t="s">
        <v>92</v>
      </c>
      <c r="AW204" s="14" t="s">
        <v>40</v>
      </c>
      <c r="AX204" s="14" t="s">
        <v>85</v>
      </c>
      <c r="AY204" s="183" t="s">
        <v>171</v>
      </c>
    </row>
    <row r="205" spans="2:65" s="12" customFormat="1">
      <c r="B205" s="154"/>
      <c r="D205" s="150" t="s">
        <v>182</v>
      </c>
      <c r="E205" s="155" t="s">
        <v>1</v>
      </c>
      <c r="F205" s="156" t="s">
        <v>2903</v>
      </c>
      <c r="H205" s="157">
        <v>83.644000000000005</v>
      </c>
      <c r="I205" s="158"/>
      <c r="L205" s="154"/>
      <c r="M205" s="159"/>
      <c r="T205" s="160"/>
      <c r="AT205" s="155" t="s">
        <v>182</v>
      </c>
      <c r="AU205" s="155" t="s">
        <v>98</v>
      </c>
      <c r="AV205" s="12" t="s">
        <v>98</v>
      </c>
      <c r="AW205" s="12" t="s">
        <v>40</v>
      </c>
      <c r="AX205" s="12" t="s">
        <v>85</v>
      </c>
      <c r="AY205" s="155" t="s">
        <v>171</v>
      </c>
    </row>
    <row r="206" spans="2:65" s="12" customFormat="1">
      <c r="B206" s="154"/>
      <c r="D206" s="150" t="s">
        <v>182</v>
      </c>
      <c r="E206" s="155" t="s">
        <v>1</v>
      </c>
      <c r="F206" s="156" t="s">
        <v>2904</v>
      </c>
      <c r="H206" s="157">
        <v>102.50700000000001</v>
      </c>
      <c r="I206" s="158"/>
      <c r="L206" s="154"/>
      <c r="M206" s="159"/>
      <c r="T206" s="160"/>
      <c r="AT206" s="155" t="s">
        <v>182</v>
      </c>
      <c r="AU206" s="155" t="s">
        <v>98</v>
      </c>
      <c r="AV206" s="12" t="s">
        <v>98</v>
      </c>
      <c r="AW206" s="12" t="s">
        <v>40</v>
      </c>
      <c r="AX206" s="12" t="s">
        <v>85</v>
      </c>
      <c r="AY206" s="155" t="s">
        <v>171</v>
      </c>
    </row>
    <row r="207" spans="2:65" s="12" customFormat="1">
      <c r="B207" s="154"/>
      <c r="D207" s="150" t="s">
        <v>182</v>
      </c>
      <c r="E207" s="155" t="s">
        <v>1</v>
      </c>
      <c r="F207" s="156" t="s">
        <v>2905</v>
      </c>
      <c r="H207" s="157">
        <v>61.948999999999998</v>
      </c>
      <c r="I207" s="158"/>
      <c r="L207" s="154"/>
      <c r="M207" s="159"/>
      <c r="T207" s="160"/>
      <c r="AT207" s="155" t="s">
        <v>182</v>
      </c>
      <c r="AU207" s="155" t="s">
        <v>98</v>
      </c>
      <c r="AV207" s="12" t="s">
        <v>98</v>
      </c>
      <c r="AW207" s="12" t="s">
        <v>40</v>
      </c>
      <c r="AX207" s="12" t="s">
        <v>85</v>
      </c>
      <c r="AY207" s="155" t="s">
        <v>171</v>
      </c>
    </row>
    <row r="208" spans="2:65" s="12" customFormat="1">
      <c r="B208" s="154"/>
      <c r="D208" s="150" t="s">
        <v>182</v>
      </c>
      <c r="E208" s="155" t="s">
        <v>1</v>
      </c>
      <c r="F208" s="156" t="s">
        <v>2906</v>
      </c>
      <c r="H208" s="157">
        <v>170.82400000000001</v>
      </c>
      <c r="I208" s="158"/>
      <c r="L208" s="154"/>
      <c r="M208" s="159"/>
      <c r="T208" s="160"/>
      <c r="AT208" s="155" t="s">
        <v>182</v>
      </c>
      <c r="AU208" s="155" t="s">
        <v>98</v>
      </c>
      <c r="AV208" s="12" t="s">
        <v>98</v>
      </c>
      <c r="AW208" s="12" t="s">
        <v>40</v>
      </c>
      <c r="AX208" s="12" t="s">
        <v>85</v>
      </c>
      <c r="AY208" s="155" t="s">
        <v>171</v>
      </c>
    </row>
    <row r="209" spans="2:65" s="12" customFormat="1">
      <c r="B209" s="154"/>
      <c r="D209" s="150" t="s">
        <v>182</v>
      </c>
      <c r="E209" s="155" t="s">
        <v>1</v>
      </c>
      <c r="F209" s="156" t="s">
        <v>2907</v>
      </c>
      <c r="H209" s="157">
        <v>83.644000000000005</v>
      </c>
      <c r="I209" s="158"/>
      <c r="L209" s="154"/>
      <c r="M209" s="159"/>
      <c r="T209" s="160"/>
      <c r="AT209" s="155" t="s">
        <v>182</v>
      </c>
      <c r="AU209" s="155" t="s">
        <v>98</v>
      </c>
      <c r="AV209" s="12" t="s">
        <v>98</v>
      </c>
      <c r="AW209" s="12" t="s">
        <v>40</v>
      </c>
      <c r="AX209" s="12" t="s">
        <v>85</v>
      </c>
      <c r="AY209" s="155" t="s">
        <v>171</v>
      </c>
    </row>
    <row r="210" spans="2:65" s="13" customFormat="1">
      <c r="B210" s="172"/>
      <c r="D210" s="150" t="s">
        <v>182</v>
      </c>
      <c r="E210" s="173" t="s">
        <v>1</v>
      </c>
      <c r="F210" s="174" t="s">
        <v>546</v>
      </c>
      <c r="H210" s="175">
        <v>502.56800000000004</v>
      </c>
      <c r="I210" s="176"/>
      <c r="L210" s="172"/>
      <c r="M210" s="177"/>
      <c r="T210" s="178"/>
      <c r="AT210" s="173" t="s">
        <v>182</v>
      </c>
      <c r="AU210" s="173" t="s">
        <v>98</v>
      </c>
      <c r="AV210" s="13" t="s">
        <v>178</v>
      </c>
      <c r="AW210" s="13" t="s">
        <v>40</v>
      </c>
      <c r="AX210" s="13" t="s">
        <v>92</v>
      </c>
      <c r="AY210" s="173" t="s">
        <v>171</v>
      </c>
    </row>
    <row r="211" spans="2:65" s="14" customFormat="1" ht="20.399999999999999">
      <c r="B211" s="182"/>
      <c r="D211" s="150" t="s">
        <v>182</v>
      </c>
      <c r="E211" s="183" t="s">
        <v>1</v>
      </c>
      <c r="F211" s="184" t="s">
        <v>2908</v>
      </c>
      <c r="H211" s="183" t="s">
        <v>1</v>
      </c>
      <c r="I211" s="185"/>
      <c r="L211" s="182"/>
      <c r="M211" s="186"/>
      <c r="T211" s="187"/>
      <c r="AT211" s="183" t="s">
        <v>182</v>
      </c>
      <c r="AU211" s="183" t="s">
        <v>98</v>
      </c>
      <c r="AV211" s="14" t="s">
        <v>92</v>
      </c>
      <c r="AW211" s="14" t="s">
        <v>40</v>
      </c>
      <c r="AX211" s="14" t="s">
        <v>85</v>
      </c>
      <c r="AY211" s="183" t="s">
        <v>171</v>
      </c>
    </row>
    <row r="212" spans="2:65" s="1" customFormat="1" ht="33" customHeight="1">
      <c r="B212" s="33"/>
      <c r="C212" s="137" t="s">
        <v>237</v>
      </c>
      <c r="D212" s="137" t="s">
        <v>173</v>
      </c>
      <c r="E212" s="138" t="s">
        <v>2909</v>
      </c>
      <c r="F212" s="139" t="s">
        <v>2910</v>
      </c>
      <c r="G212" s="140" t="s">
        <v>176</v>
      </c>
      <c r="H212" s="141">
        <v>201.36</v>
      </c>
      <c r="I212" s="142"/>
      <c r="J212" s="143">
        <f>ROUND(I212*H212,2)</f>
        <v>0</v>
      </c>
      <c r="K212" s="139" t="s">
        <v>177</v>
      </c>
      <c r="L212" s="33"/>
      <c r="M212" s="144" t="s">
        <v>1</v>
      </c>
      <c r="N212" s="145" t="s">
        <v>50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178</v>
      </c>
      <c r="AT212" s="148" t="s">
        <v>173</v>
      </c>
      <c r="AU212" s="148" t="s">
        <v>98</v>
      </c>
      <c r="AY212" s="17" t="s">
        <v>171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92</v>
      </c>
      <c r="BK212" s="149">
        <f>ROUND(I212*H212,2)</f>
        <v>0</v>
      </c>
      <c r="BL212" s="17" t="s">
        <v>178</v>
      </c>
      <c r="BM212" s="148" t="s">
        <v>2911</v>
      </c>
    </row>
    <row r="213" spans="2:65" s="1" customFormat="1" ht="28.8">
      <c r="B213" s="33"/>
      <c r="D213" s="150" t="s">
        <v>180</v>
      </c>
      <c r="F213" s="151" t="s">
        <v>2912</v>
      </c>
      <c r="I213" s="152"/>
      <c r="L213" s="33"/>
      <c r="M213" s="153"/>
      <c r="T213" s="57"/>
      <c r="AT213" s="17" t="s">
        <v>180</v>
      </c>
      <c r="AU213" s="17" t="s">
        <v>98</v>
      </c>
    </row>
    <row r="214" spans="2:65" s="12" customFormat="1">
      <c r="B214" s="154"/>
      <c r="D214" s="150" t="s">
        <v>182</v>
      </c>
      <c r="E214" s="155" t="s">
        <v>1</v>
      </c>
      <c r="F214" s="156" t="s">
        <v>2913</v>
      </c>
      <c r="H214" s="157">
        <v>201.36</v>
      </c>
      <c r="I214" s="158"/>
      <c r="L214" s="154"/>
      <c r="M214" s="159"/>
      <c r="T214" s="160"/>
      <c r="AT214" s="155" t="s">
        <v>182</v>
      </c>
      <c r="AU214" s="155" t="s">
        <v>98</v>
      </c>
      <c r="AV214" s="12" t="s">
        <v>98</v>
      </c>
      <c r="AW214" s="12" t="s">
        <v>40</v>
      </c>
      <c r="AX214" s="12" t="s">
        <v>85</v>
      </c>
      <c r="AY214" s="155" t="s">
        <v>171</v>
      </c>
    </row>
    <row r="215" spans="2:65" s="13" customFormat="1">
      <c r="B215" s="172"/>
      <c r="D215" s="150" t="s">
        <v>182</v>
      </c>
      <c r="E215" s="173" t="s">
        <v>1</v>
      </c>
      <c r="F215" s="174" t="s">
        <v>546</v>
      </c>
      <c r="H215" s="175">
        <v>201.36</v>
      </c>
      <c r="I215" s="176"/>
      <c r="L215" s="172"/>
      <c r="M215" s="177"/>
      <c r="T215" s="178"/>
      <c r="AT215" s="173" t="s">
        <v>182</v>
      </c>
      <c r="AU215" s="173" t="s">
        <v>98</v>
      </c>
      <c r="AV215" s="13" t="s">
        <v>178</v>
      </c>
      <c r="AW215" s="13" t="s">
        <v>40</v>
      </c>
      <c r="AX215" s="13" t="s">
        <v>92</v>
      </c>
      <c r="AY215" s="173" t="s">
        <v>171</v>
      </c>
    </row>
    <row r="216" spans="2:65" s="1" customFormat="1" ht="24.15" customHeight="1">
      <c r="B216" s="33"/>
      <c r="C216" s="137" t="s">
        <v>243</v>
      </c>
      <c r="D216" s="137" t="s">
        <v>173</v>
      </c>
      <c r="E216" s="138" t="s">
        <v>2503</v>
      </c>
      <c r="F216" s="139" t="s">
        <v>2504</v>
      </c>
      <c r="G216" s="140" t="s">
        <v>176</v>
      </c>
      <c r="H216" s="141">
        <v>201.36</v>
      </c>
      <c r="I216" s="142"/>
      <c r="J216" s="143">
        <f>ROUND(I216*H216,2)</f>
        <v>0</v>
      </c>
      <c r="K216" s="139" t="s">
        <v>177</v>
      </c>
      <c r="L216" s="33"/>
      <c r="M216" s="144" t="s">
        <v>1</v>
      </c>
      <c r="N216" s="145" t="s">
        <v>50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178</v>
      </c>
      <c r="AT216" s="148" t="s">
        <v>173</v>
      </c>
      <c r="AU216" s="148" t="s">
        <v>98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92</v>
      </c>
      <c r="BK216" s="149">
        <f>ROUND(I216*H216,2)</f>
        <v>0</v>
      </c>
      <c r="BL216" s="17" t="s">
        <v>178</v>
      </c>
      <c r="BM216" s="148" t="s">
        <v>2914</v>
      </c>
    </row>
    <row r="217" spans="2:65" s="1" customFormat="1" ht="28.8">
      <c r="B217" s="33"/>
      <c r="D217" s="150" t="s">
        <v>180</v>
      </c>
      <c r="F217" s="151" t="s">
        <v>2506</v>
      </c>
      <c r="I217" s="152"/>
      <c r="L217" s="33"/>
      <c r="M217" s="153"/>
      <c r="T217" s="57"/>
      <c r="AT217" s="17" t="s">
        <v>180</v>
      </c>
      <c r="AU217" s="17" t="s">
        <v>98</v>
      </c>
    </row>
    <row r="218" spans="2:65" s="12" customFormat="1">
      <c r="B218" s="154"/>
      <c r="D218" s="150" t="s">
        <v>182</v>
      </c>
      <c r="E218" s="155" t="s">
        <v>1</v>
      </c>
      <c r="F218" s="156" t="s">
        <v>2913</v>
      </c>
      <c r="H218" s="157">
        <v>201.36</v>
      </c>
      <c r="I218" s="158"/>
      <c r="L218" s="154"/>
      <c r="M218" s="159"/>
      <c r="T218" s="160"/>
      <c r="AT218" s="155" t="s">
        <v>182</v>
      </c>
      <c r="AU218" s="155" t="s">
        <v>98</v>
      </c>
      <c r="AV218" s="12" t="s">
        <v>98</v>
      </c>
      <c r="AW218" s="12" t="s">
        <v>40</v>
      </c>
      <c r="AX218" s="12" t="s">
        <v>85</v>
      </c>
      <c r="AY218" s="155" t="s">
        <v>171</v>
      </c>
    </row>
    <row r="219" spans="2:65" s="13" customFormat="1">
      <c r="B219" s="172"/>
      <c r="D219" s="150" t="s">
        <v>182</v>
      </c>
      <c r="E219" s="173" t="s">
        <v>1</v>
      </c>
      <c r="F219" s="174" t="s">
        <v>546</v>
      </c>
      <c r="H219" s="175">
        <v>201.36</v>
      </c>
      <c r="I219" s="176"/>
      <c r="L219" s="172"/>
      <c r="M219" s="177"/>
      <c r="T219" s="178"/>
      <c r="AT219" s="173" t="s">
        <v>182</v>
      </c>
      <c r="AU219" s="173" t="s">
        <v>98</v>
      </c>
      <c r="AV219" s="13" t="s">
        <v>178</v>
      </c>
      <c r="AW219" s="13" t="s">
        <v>40</v>
      </c>
      <c r="AX219" s="13" t="s">
        <v>92</v>
      </c>
      <c r="AY219" s="173" t="s">
        <v>171</v>
      </c>
    </row>
    <row r="220" spans="2:65" s="1" customFormat="1" ht="16.5" customHeight="1">
      <c r="B220" s="33"/>
      <c r="C220" s="162" t="s">
        <v>249</v>
      </c>
      <c r="D220" s="162" t="s">
        <v>250</v>
      </c>
      <c r="E220" s="163" t="s">
        <v>1286</v>
      </c>
      <c r="F220" s="164" t="s">
        <v>1287</v>
      </c>
      <c r="G220" s="165" t="s">
        <v>292</v>
      </c>
      <c r="H220" s="166">
        <v>4.1079999999999997</v>
      </c>
      <c r="I220" s="167"/>
      <c r="J220" s="168">
        <f>ROUND(I220*H220,2)</f>
        <v>0</v>
      </c>
      <c r="K220" s="164" t="s">
        <v>177</v>
      </c>
      <c r="L220" s="169"/>
      <c r="M220" s="170" t="s">
        <v>1</v>
      </c>
      <c r="N220" s="171" t="s">
        <v>50</v>
      </c>
      <c r="P220" s="146">
        <f>O220*H220</f>
        <v>0</v>
      </c>
      <c r="Q220" s="146">
        <v>1E-3</v>
      </c>
      <c r="R220" s="146">
        <f>Q220*H220</f>
        <v>4.1079999999999997E-3</v>
      </c>
      <c r="S220" s="146">
        <v>0</v>
      </c>
      <c r="T220" s="147">
        <f>S220*H220</f>
        <v>0</v>
      </c>
      <c r="AR220" s="148" t="s">
        <v>219</v>
      </c>
      <c r="AT220" s="148" t="s">
        <v>250</v>
      </c>
      <c r="AU220" s="148" t="s">
        <v>98</v>
      </c>
      <c r="AY220" s="17" t="s">
        <v>171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92</v>
      </c>
      <c r="BK220" s="149">
        <f>ROUND(I220*H220,2)</f>
        <v>0</v>
      </c>
      <c r="BL220" s="17" t="s">
        <v>178</v>
      </c>
      <c r="BM220" s="148" t="s">
        <v>2915</v>
      </c>
    </row>
    <row r="221" spans="2:65" s="1" customFormat="1">
      <c r="B221" s="33"/>
      <c r="D221" s="150" t="s">
        <v>180</v>
      </c>
      <c r="F221" s="151" t="s">
        <v>1287</v>
      </c>
      <c r="I221" s="152"/>
      <c r="L221" s="33"/>
      <c r="M221" s="153"/>
      <c r="T221" s="57"/>
      <c r="AT221" s="17" t="s">
        <v>180</v>
      </c>
      <c r="AU221" s="17" t="s">
        <v>98</v>
      </c>
    </row>
    <row r="222" spans="2:65" s="12" customFormat="1">
      <c r="B222" s="154"/>
      <c r="D222" s="150" t="s">
        <v>182</v>
      </c>
      <c r="E222" s="155" t="s">
        <v>1</v>
      </c>
      <c r="F222" s="156" t="s">
        <v>2916</v>
      </c>
      <c r="H222" s="157">
        <v>4.1079999999999997</v>
      </c>
      <c r="I222" s="158"/>
      <c r="L222" s="154"/>
      <c r="M222" s="159"/>
      <c r="T222" s="160"/>
      <c r="AT222" s="155" t="s">
        <v>182</v>
      </c>
      <c r="AU222" s="155" t="s">
        <v>98</v>
      </c>
      <c r="AV222" s="12" t="s">
        <v>98</v>
      </c>
      <c r="AW222" s="12" t="s">
        <v>40</v>
      </c>
      <c r="AX222" s="12" t="s">
        <v>85</v>
      </c>
      <c r="AY222" s="155" t="s">
        <v>171</v>
      </c>
    </row>
    <row r="223" spans="2:65" s="13" customFormat="1">
      <c r="B223" s="172"/>
      <c r="D223" s="150" t="s">
        <v>182</v>
      </c>
      <c r="E223" s="173" t="s">
        <v>1</v>
      </c>
      <c r="F223" s="174" t="s">
        <v>546</v>
      </c>
      <c r="H223" s="175">
        <v>4.1079999999999997</v>
      </c>
      <c r="I223" s="176"/>
      <c r="L223" s="172"/>
      <c r="M223" s="177"/>
      <c r="T223" s="178"/>
      <c r="AT223" s="173" t="s">
        <v>182</v>
      </c>
      <c r="AU223" s="173" t="s">
        <v>98</v>
      </c>
      <c r="AV223" s="13" t="s">
        <v>178</v>
      </c>
      <c r="AW223" s="13" t="s">
        <v>40</v>
      </c>
      <c r="AX223" s="13" t="s">
        <v>92</v>
      </c>
      <c r="AY223" s="173" t="s">
        <v>171</v>
      </c>
    </row>
    <row r="224" spans="2:65" s="1" customFormat="1" ht="24.15" customHeight="1">
      <c r="B224" s="33"/>
      <c r="C224" s="137" t="s">
        <v>257</v>
      </c>
      <c r="D224" s="137" t="s">
        <v>173</v>
      </c>
      <c r="E224" s="138" t="s">
        <v>1290</v>
      </c>
      <c r="F224" s="139" t="s">
        <v>1291</v>
      </c>
      <c r="G224" s="140" t="s">
        <v>176</v>
      </c>
      <c r="H224" s="141">
        <v>101.85</v>
      </c>
      <c r="I224" s="142"/>
      <c r="J224" s="143">
        <f>ROUND(I224*H224,2)</f>
        <v>0</v>
      </c>
      <c r="K224" s="139" t="s">
        <v>177</v>
      </c>
      <c r="L224" s="33"/>
      <c r="M224" s="144" t="s">
        <v>1</v>
      </c>
      <c r="N224" s="145" t="s">
        <v>50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178</v>
      </c>
      <c r="AT224" s="148" t="s">
        <v>173</v>
      </c>
      <c r="AU224" s="148" t="s">
        <v>98</v>
      </c>
      <c r="AY224" s="17" t="s">
        <v>171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92</v>
      </c>
      <c r="BK224" s="149">
        <f>ROUND(I224*H224,2)</f>
        <v>0</v>
      </c>
      <c r="BL224" s="17" t="s">
        <v>178</v>
      </c>
      <c r="BM224" s="148" t="s">
        <v>2917</v>
      </c>
    </row>
    <row r="225" spans="2:65" s="1" customFormat="1" ht="19.2">
      <c r="B225" s="33"/>
      <c r="D225" s="150" t="s">
        <v>180</v>
      </c>
      <c r="F225" s="151" t="s">
        <v>1293</v>
      </c>
      <c r="I225" s="152"/>
      <c r="L225" s="33"/>
      <c r="M225" s="153"/>
      <c r="T225" s="57"/>
      <c r="AT225" s="17" t="s">
        <v>180</v>
      </c>
      <c r="AU225" s="17" t="s">
        <v>98</v>
      </c>
    </row>
    <row r="226" spans="2:65" s="14" customFormat="1">
      <c r="B226" s="182"/>
      <c r="D226" s="150" t="s">
        <v>182</v>
      </c>
      <c r="E226" s="183" t="s">
        <v>1</v>
      </c>
      <c r="F226" s="184" t="s">
        <v>2846</v>
      </c>
      <c r="H226" s="183" t="s">
        <v>1</v>
      </c>
      <c r="I226" s="185"/>
      <c r="L226" s="182"/>
      <c r="M226" s="186"/>
      <c r="T226" s="187"/>
      <c r="AT226" s="183" t="s">
        <v>182</v>
      </c>
      <c r="AU226" s="183" t="s">
        <v>98</v>
      </c>
      <c r="AV226" s="14" t="s">
        <v>92</v>
      </c>
      <c r="AW226" s="14" t="s">
        <v>40</v>
      </c>
      <c r="AX226" s="14" t="s">
        <v>85</v>
      </c>
      <c r="AY226" s="183" t="s">
        <v>171</v>
      </c>
    </row>
    <row r="227" spans="2:65" s="12" customFormat="1">
      <c r="B227" s="154"/>
      <c r="D227" s="150" t="s">
        <v>182</v>
      </c>
      <c r="E227" s="155" t="s">
        <v>1</v>
      </c>
      <c r="F227" s="156" t="s">
        <v>2855</v>
      </c>
      <c r="H227" s="157">
        <v>31.68</v>
      </c>
      <c r="I227" s="158"/>
      <c r="L227" s="154"/>
      <c r="M227" s="159"/>
      <c r="T227" s="160"/>
      <c r="AT227" s="155" t="s">
        <v>182</v>
      </c>
      <c r="AU227" s="155" t="s">
        <v>98</v>
      </c>
      <c r="AV227" s="12" t="s">
        <v>98</v>
      </c>
      <c r="AW227" s="12" t="s">
        <v>40</v>
      </c>
      <c r="AX227" s="12" t="s">
        <v>85</v>
      </c>
      <c r="AY227" s="155" t="s">
        <v>171</v>
      </c>
    </row>
    <row r="228" spans="2:65" s="12" customFormat="1">
      <c r="B228" s="154"/>
      <c r="D228" s="150" t="s">
        <v>182</v>
      </c>
      <c r="E228" s="155" t="s">
        <v>1</v>
      </c>
      <c r="F228" s="156" t="s">
        <v>2918</v>
      </c>
      <c r="H228" s="157">
        <v>38.22</v>
      </c>
      <c r="I228" s="158"/>
      <c r="L228" s="154"/>
      <c r="M228" s="159"/>
      <c r="T228" s="160"/>
      <c r="AT228" s="155" t="s">
        <v>182</v>
      </c>
      <c r="AU228" s="155" t="s">
        <v>98</v>
      </c>
      <c r="AV228" s="12" t="s">
        <v>98</v>
      </c>
      <c r="AW228" s="12" t="s">
        <v>40</v>
      </c>
      <c r="AX228" s="12" t="s">
        <v>85</v>
      </c>
      <c r="AY228" s="155" t="s">
        <v>171</v>
      </c>
    </row>
    <row r="229" spans="2:65" s="12" customFormat="1">
      <c r="B229" s="154"/>
      <c r="D229" s="150" t="s">
        <v>182</v>
      </c>
      <c r="E229" s="155" t="s">
        <v>1</v>
      </c>
      <c r="F229" s="156" t="s">
        <v>2857</v>
      </c>
      <c r="H229" s="157">
        <v>25.16</v>
      </c>
      <c r="I229" s="158"/>
      <c r="L229" s="154"/>
      <c r="M229" s="159"/>
      <c r="T229" s="160"/>
      <c r="AT229" s="155" t="s">
        <v>182</v>
      </c>
      <c r="AU229" s="155" t="s">
        <v>98</v>
      </c>
      <c r="AV229" s="12" t="s">
        <v>98</v>
      </c>
      <c r="AW229" s="12" t="s">
        <v>40</v>
      </c>
      <c r="AX229" s="12" t="s">
        <v>85</v>
      </c>
      <c r="AY229" s="155" t="s">
        <v>171</v>
      </c>
    </row>
    <row r="230" spans="2:65" s="12" customFormat="1">
      <c r="B230" s="154"/>
      <c r="D230" s="150" t="s">
        <v>182</v>
      </c>
      <c r="E230" s="155" t="s">
        <v>1</v>
      </c>
      <c r="F230" s="156" t="s">
        <v>2858</v>
      </c>
      <c r="H230" s="157">
        <v>76.959999999999994</v>
      </c>
      <c r="I230" s="158"/>
      <c r="L230" s="154"/>
      <c r="M230" s="159"/>
      <c r="T230" s="160"/>
      <c r="AT230" s="155" t="s">
        <v>182</v>
      </c>
      <c r="AU230" s="155" t="s">
        <v>98</v>
      </c>
      <c r="AV230" s="12" t="s">
        <v>98</v>
      </c>
      <c r="AW230" s="12" t="s">
        <v>40</v>
      </c>
      <c r="AX230" s="12" t="s">
        <v>85</v>
      </c>
      <c r="AY230" s="155" t="s">
        <v>171</v>
      </c>
    </row>
    <row r="231" spans="2:65" s="12" customFormat="1">
      <c r="B231" s="154"/>
      <c r="D231" s="150" t="s">
        <v>182</v>
      </c>
      <c r="E231" s="155" t="s">
        <v>1</v>
      </c>
      <c r="F231" s="156" t="s">
        <v>2859</v>
      </c>
      <c r="H231" s="157">
        <v>31.68</v>
      </c>
      <c r="I231" s="158"/>
      <c r="L231" s="154"/>
      <c r="M231" s="159"/>
      <c r="T231" s="160"/>
      <c r="AT231" s="155" t="s">
        <v>182</v>
      </c>
      <c r="AU231" s="155" t="s">
        <v>98</v>
      </c>
      <c r="AV231" s="12" t="s">
        <v>98</v>
      </c>
      <c r="AW231" s="12" t="s">
        <v>40</v>
      </c>
      <c r="AX231" s="12" t="s">
        <v>85</v>
      </c>
      <c r="AY231" s="155" t="s">
        <v>171</v>
      </c>
    </row>
    <row r="232" spans="2:65" s="13" customFormat="1">
      <c r="B232" s="172"/>
      <c r="D232" s="150" t="s">
        <v>182</v>
      </c>
      <c r="E232" s="173" t="s">
        <v>1</v>
      </c>
      <c r="F232" s="174" t="s">
        <v>546</v>
      </c>
      <c r="H232" s="175">
        <v>203.7</v>
      </c>
      <c r="I232" s="176"/>
      <c r="L232" s="172"/>
      <c r="M232" s="177"/>
      <c r="T232" s="178"/>
      <c r="AT232" s="173" t="s">
        <v>182</v>
      </c>
      <c r="AU232" s="173" t="s">
        <v>98</v>
      </c>
      <c r="AV232" s="13" t="s">
        <v>178</v>
      </c>
      <c r="AW232" s="13" t="s">
        <v>40</v>
      </c>
      <c r="AX232" s="13" t="s">
        <v>85</v>
      </c>
      <c r="AY232" s="173" t="s">
        <v>171</v>
      </c>
    </row>
    <row r="233" spans="2:65" s="12" customFormat="1">
      <c r="B233" s="154"/>
      <c r="D233" s="150" t="s">
        <v>182</v>
      </c>
      <c r="E233" s="155" t="s">
        <v>1</v>
      </c>
      <c r="F233" s="156" t="s">
        <v>2919</v>
      </c>
      <c r="H233" s="157">
        <v>101.85</v>
      </c>
      <c r="I233" s="158"/>
      <c r="L233" s="154"/>
      <c r="M233" s="159"/>
      <c r="T233" s="160"/>
      <c r="AT233" s="155" t="s">
        <v>182</v>
      </c>
      <c r="AU233" s="155" t="s">
        <v>98</v>
      </c>
      <c r="AV233" s="12" t="s">
        <v>98</v>
      </c>
      <c r="AW233" s="12" t="s">
        <v>40</v>
      </c>
      <c r="AX233" s="12" t="s">
        <v>92</v>
      </c>
      <c r="AY233" s="155" t="s">
        <v>171</v>
      </c>
    </row>
    <row r="234" spans="2:65" s="1" customFormat="1" ht="24.15" customHeight="1">
      <c r="B234" s="33"/>
      <c r="C234" s="137" t="s">
        <v>8</v>
      </c>
      <c r="D234" s="137" t="s">
        <v>173</v>
      </c>
      <c r="E234" s="138" t="s">
        <v>1298</v>
      </c>
      <c r="F234" s="139" t="s">
        <v>1299</v>
      </c>
      <c r="G234" s="140" t="s">
        <v>176</v>
      </c>
      <c r="H234" s="141">
        <v>101.85</v>
      </c>
      <c r="I234" s="142"/>
      <c r="J234" s="143">
        <f>ROUND(I234*H234,2)</f>
        <v>0</v>
      </c>
      <c r="K234" s="139" t="s">
        <v>177</v>
      </c>
      <c r="L234" s="33"/>
      <c r="M234" s="144" t="s">
        <v>1</v>
      </c>
      <c r="N234" s="145" t="s">
        <v>50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178</v>
      </c>
      <c r="AT234" s="148" t="s">
        <v>173</v>
      </c>
      <c r="AU234" s="148" t="s">
        <v>98</v>
      </c>
      <c r="AY234" s="17" t="s">
        <v>171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92</v>
      </c>
      <c r="BK234" s="149">
        <f>ROUND(I234*H234,2)</f>
        <v>0</v>
      </c>
      <c r="BL234" s="17" t="s">
        <v>178</v>
      </c>
      <c r="BM234" s="148" t="s">
        <v>2920</v>
      </c>
    </row>
    <row r="235" spans="2:65" s="1" customFormat="1" ht="19.2">
      <c r="B235" s="33"/>
      <c r="D235" s="150" t="s">
        <v>180</v>
      </c>
      <c r="F235" s="151" t="s">
        <v>1301</v>
      </c>
      <c r="I235" s="152"/>
      <c r="L235" s="33"/>
      <c r="M235" s="153"/>
      <c r="T235" s="57"/>
      <c r="AT235" s="17" t="s">
        <v>180</v>
      </c>
      <c r="AU235" s="17" t="s">
        <v>98</v>
      </c>
    </row>
    <row r="236" spans="2:65" s="14" customFormat="1">
      <c r="B236" s="182"/>
      <c r="D236" s="150" t="s">
        <v>182</v>
      </c>
      <c r="E236" s="183" t="s">
        <v>1</v>
      </c>
      <c r="F236" s="184" t="s">
        <v>2846</v>
      </c>
      <c r="H236" s="183" t="s">
        <v>1</v>
      </c>
      <c r="I236" s="185"/>
      <c r="L236" s="182"/>
      <c r="M236" s="186"/>
      <c r="T236" s="187"/>
      <c r="AT236" s="183" t="s">
        <v>182</v>
      </c>
      <c r="AU236" s="183" t="s">
        <v>98</v>
      </c>
      <c r="AV236" s="14" t="s">
        <v>92</v>
      </c>
      <c r="AW236" s="14" t="s">
        <v>40</v>
      </c>
      <c r="AX236" s="14" t="s">
        <v>85</v>
      </c>
      <c r="AY236" s="183" t="s">
        <v>171</v>
      </c>
    </row>
    <row r="237" spans="2:65" s="12" customFormat="1">
      <c r="B237" s="154"/>
      <c r="D237" s="150" t="s">
        <v>182</v>
      </c>
      <c r="E237" s="155" t="s">
        <v>1</v>
      </c>
      <c r="F237" s="156" t="s">
        <v>2919</v>
      </c>
      <c r="H237" s="157">
        <v>101.85</v>
      </c>
      <c r="I237" s="158"/>
      <c r="L237" s="154"/>
      <c r="M237" s="159"/>
      <c r="T237" s="160"/>
      <c r="AT237" s="155" t="s">
        <v>182</v>
      </c>
      <c r="AU237" s="155" t="s">
        <v>98</v>
      </c>
      <c r="AV237" s="12" t="s">
        <v>98</v>
      </c>
      <c r="AW237" s="12" t="s">
        <v>40</v>
      </c>
      <c r="AX237" s="12" t="s">
        <v>85</v>
      </c>
      <c r="AY237" s="155" t="s">
        <v>171</v>
      </c>
    </row>
    <row r="238" spans="2:65" s="13" customFormat="1">
      <c r="B238" s="172"/>
      <c r="D238" s="150" t="s">
        <v>182</v>
      </c>
      <c r="E238" s="173" t="s">
        <v>1</v>
      </c>
      <c r="F238" s="174" t="s">
        <v>546</v>
      </c>
      <c r="H238" s="175">
        <v>101.85</v>
      </c>
      <c r="I238" s="176"/>
      <c r="L238" s="172"/>
      <c r="M238" s="177"/>
      <c r="T238" s="178"/>
      <c r="AT238" s="173" t="s">
        <v>182</v>
      </c>
      <c r="AU238" s="173" t="s">
        <v>98</v>
      </c>
      <c r="AV238" s="13" t="s">
        <v>178</v>
      </c>
      <c r="AW238" s="13" t="s">
        <v>40</v>
      </c>
      <c r="AX238" s="13" t="s">
        <v>92</v>
      </c>
      <c r="AY238" s="173" t="s">
        <v>171</v>
      </c>
    </row>
    <row r="239" spans="2:65" s="11" customFormat="1" ht="22.8" customHeight="1">
      <c r="B239" s="125"/>
      <c r="D239" s="126" t="s">
        <v>84</v>
      </c>
      <c r="E239" s="135" t="s">
        <v>219</v>
      </c>
      <c r="F239" s="135" t="s">
        <v>371</v>
      </c>
      <c r="I239" s="128"/>
      <c r="J239" s="136">
        <f>BK239</f>
        <v>0</v>
      </c>
      <c r="L239" s="125"/>
      <c r="M239" s="130"/>
      <c r="P239" s="131">
        <f>SUM(P240:P259)</f>
        <v>0</v>
      </c>
      <c r="R239" s="131">
        <f>SUM(R240:R259)</f>
        <v>0</v>
      </c>
      <c r="T239" s="132">
        <f>SUM(T240:T259)</f>
        <v>4</v>
      </c>
      <c r="AR239" s="126" t="s">
        <v>92</v>
      </c>
      <c r="AT239" s="133" t="s">
        <v>84</v>
      </c>
      <c r="AU239" s="133" t="s">
        <v>92</v>
      </c>
      <c r="AY239" s="126" t="s">
        <v>171</v>
      </c>
      <c r="BK239" s="134">
        <f>SUM(BK240:BK259)</f>
        <v>0</v>
      </c>
    </row>
    <row r="240" spans="2:65" s="1" customFormat="1" ht="16.5" customHeight="1">
      <c r="B240" s="33"/>
      <c r="C240" s="137" t="s">
        <v>267</v>
      </c>
      <c r="D240" s="137" t="s">
        <v>173</v>
      </c>
      <c r="E240" s="138" t="s">
        <v>2921</v>
      </c>
      <c r="F240" s="139" t="s">
        <v>2922</v>
      </c>
      <c r="G240" s="140" t="s">
        <v>382</v>
      </c>
      <c r="H240" s="141">
        <v>17</v>
      </c>
      <c r="I240" s="142"/>
      <c r="J240" s="143">
        <f>ROUND(I240*H240,2)</f>
        <v>0</v>
      </c>
      <c r="K240" s="139" t="s">
        <v>1</v>
      </c>
      <c r="L240" s="33"/>
      <c r="M240" s="144" t="s">
        <v>1</v>
      </c>
      <c r="N240" s="145" t="s">
        <v>50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178</v>
      </c>
      <c r="AT240" s="148" t="s">
        <v>173</v>
      </c>
      <c r="AU240" s="148" t="s">
        <v>98</v>
      </c>
      <c r="AY240" s="17" t="s">
        <v>171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92</v>
      </c>
      <c r="BK240" s="149">
        <f>ROUND(I240*H240,2)</f>
        <v>0</v>
      </c>
      <c r="BL240" s="17" t="s">
        <v>178</v>
      </c>
      <c r="BM240" s="148" t="s">
        <v>2923</v>
      </c>
    </row>
    <row r="241" spans="2:65" s="1" customFormat="1">
      <c r="B241" s="33"/>
      <c r="D241" s="150" t="s">
        <v>180</v>
      </c>
      <c r="F241" s="151" t="s">
        <v>2922</v>
      </c>
      <c r="I241" s="152"/>
      <c r="L241" s="33"/>
      <c r="M241" s="153"/>
      <c r="T241" s="57"/>
      <c r="AT241" s="17" t="s">
        <v>180</v>
      </c>
      <c r="AU241" s="17" t="s">
        <v>98</v>
      </c>
    </row>
    <row r="242" spans="2:65" s="1" customFormat="1" ht="19.2">
      <c r="B242" s="33"/>
      <c r="D242" s="150" t="s">
        <v>188</v>
      </c>
      <c r="F242" s="161" t="s">
        <v>2924</v>
      </c>
      <c r="I242" s="152"/>
      <c r="L242" s="33"/>
      <c r="M242" s="153"/>
      <c r="T242" s="57"/>
      <c r="AT242" s="17" t="s">
        <v>188</v>
      </c>
      <c r="AU242" s="17" t="s">
        <v>98</v>
      </c>
    </row>
    <row r="243" spans="2:65" s="14" customFormat="1">
      <c r="B243" s="182"/>
      <c r="D243" s="150" t="s">
        <v>182</v>
      </c>
      <c r="E243" s="183" t="s">
        <v>1</v>
      </c>
      <c r="F243" s="184" t="s">
        <v>2925</v>
      </c>
      <c r="H243" s="183" t="s">
        <v>1</v>
      </c>
      <c r="I243" s="185"/>
      <c r="L243" s="182"/>
      <c r="M243" s="186"/>
      <c r="T243" s="187"/>
      <c r="AT243" s="183" t="s">
        <v>182</v>
      </c>
      <c r="AU243" s="183" t="s">
        <v>98</v>
      </c>
      <c r="AV243" s="14" t="s">
        <v>92</v>
      </c>
      <c r="AW243" s="14" t="s">
        <v>40</v>
      </c>
      <c r="AX243" s="14" t="s">
        <v>85</v>
      </c>
      <c r="AY243" s="183" t="s">
        <v>171</v>
      </c>
    </row>
    <row r="244" spans="2:65" s="12" customFormat="1">
      <c r="B244" s="154"/>
      <c r="D244" s="150" t="s">
        <v>182</v>
      </c>
      <c r="E244" s="155" t="s">
        <v>1</v>
      </c>
      <c r="F244" s="156" t="s">
        <v>2926</v>
      </c>
      <c r="H244" s="157">
        <v>2</v>
      </c>
      <c r="I244" s="158"/>
      <c r="L244" s="154"/>
      <c r="M244" s="159"/>
      <c r="T244" s="160"/>
      <c r="AT244" s="155" t="s">
        <v>182</v>
      </c>
      <c r="AU244" s="155" t="s">
        <v>98</v>
      </c>
      <c r="AV244" s="12" t="s">
        <v>98</v>
      </c>
      <c r="AW244" s="12" t="s">
        <v>40</v>
      </c>
      <c r="AX244" s="12" t="s">
        <v>85</v>
      </c>
      <c r="AY244" s="155" t="s">
        <v>171</v>
      </c>
    </row>
    <row r="245" spans="2:65" s="12" customFormat="1">
      <c r="B245" s="154"/>
      <c r="D245" s="150" t="s">
        <v>182</v>
      </c>
      <c r="E245" s="155" t="s">
        <v>1</v>
      </c>
      <c r="F245" s="156" t="s">
        <v>2927</v>
      </c>
      <c r="H245" s="157">
        <v>3</v>
      </c>
      <c r="I245" s="158"/>
      <c r="L245" s="154"/>
      <c r="M245" s="159"/>
      <c r="T245" s="160"/>
      <c r="AT245" s="155" t="s">
        <v>182</v>
      </c>
      <c r="AU245" s="155" t="s">
        <v>98</v>
      </c>
      <c r="AV245" s="12" t="s">
        <v>98</v>
      </c>
      <c r="AW245" s="12" t="s">
        <v>40</v>
      </c>
      <c r="AX245" s="12" t="s">
        <v>85</v>
      </c>
      <c r="AY245" s="155" t="s">
        <v>171</v>
      </c>
    </row>
    <row r="246" spans="2:65" s="12" customFormat="1">
      <c r="B246" s="154"/>
      <c r="D246" s="150" t="s">
        <v>182</v>
      </c>
      <c r="E246" s="155" t="s">
        <v>1</v>
      </c>
      <c r="F246" s="156" t="s">
        <v>2928</v>
      </c>
      <c r="H246" s="157">
        <v>2</v>
      </c>
      <c r="I246" s="158"/>
      <c r="L246" s="154"/>
      <c r="M246" s="159"/>
      <c r="T246" s="160"/>
      <c r="AT246" s="155" t="s">
        <v>182</v>
      </c>
      <c r="AU246" s="155" t="s">
        <v>98</v>
      </c>
      <c r="AV246" s="12" t="s">
        <v>98</v>
      </c>
      <c r="AW246" s="12" t="s">
        <v>40</v>
      </c>
      <c r="AX246" s="12" t="s">
        <v>85</v>
      </c>
      <c r="AY246" s="155" t="s">
        <v>171</v>
      </c>
    </row>
    <row r="247" spans="2:65" s="12" customFormat="1">
      <c r="B247" s="154"/>
      <c r="D247" s="150" t="s">
        <v>182</v>
      </c>
      <c r="E247" s="155" t="s">
        <v>1</v>
      </c>
      <c r="F247" s="156" t="s">
        <v>2929</v>
      </c>
      <c r="H247" s="157">
        <v>8</v>
      </c>
      <c r="I247" s="158"/>
      <c r="L247" s="154"/>
      <c r="M247" s="159"/>
      <c r="T247" s="160"/>
      <c r="AT247" s="155" t="s">
        <v>182</v>
      </c>
      <c r="AU247" s="155" t="s">
        <v>98</v>
      </c>
      <c r="AV247" s="12" t="s">
        <v>98</v>
      </c>
      <c r="AW247" s="12" t="s">
        <v>40</v>
      </c>
      <c r="AX247" s="12" t="s">
        <v>85</v>
      </c>
      <c r="AY247" s="155" t="s">
        <v>171</v>
      </c>
    </row>
    <row r="248" spans="2:65" s="12" customFormat="1">
      <c r="B248" s="154"/>
      <c r="D248" s="150" t="s">
        <v>182</v>
      </c>
      <c r="E248" s="155" t="s">
        <v>1</v>
      </c>
      <c r="F248" s="156" t="s">
        <v>2930</v>
      </c>
      <c r="H248" s="157">
        <v>2</v>
      </c>
      <c r="I248" s="158"/>
      <c r="L248" s="154"/>
      <c r="M248" s="159"/>
      <c r="T248" s="160"/>
      <c r="AT248" s="155" t="s">
        <v>182</v>
      </c>
      <c r="AU248" s="155" t="s">
        <v>98</v>
      </c>
      <c r="AV248" s="12" t="s">
        <v>98</v>
      </c>
      <c r="AW248" s="12" t="s">
        <v>40</v>
      </c>
      <c r="AX248" s="12" t="s">
        <v>85</v>
      </c>
      <c r="AY248" s="155" t="s">
        <v>171</v>
      </c>
    </row>
    <row r="249" spans="2:65" s="13" customFormat="1">
      <c r="B249" s="172"/>
      <c r="D249" s="150" t="s">
        <v>182</v>
      </c>
      <c r="E249" s="173" t="s">
        <v>1</v>
      </c>
      <c r="F249" s="174" t="s">
        <v>546</v>
      </c>
      <c r="H249" s="175">
        <v>17</v>
      </c>
      <c r="I249" s="176"/>
      <c r="L249" s="172"/>
      <c r="M249" s="177"/>
      <c r="T249" s="178"/>
      <c r="AT249" s="173" t="s">
        <v>182</v>
      </c>
      <c r="AU249" s="173" t="s">
        <v>98</v>
      </c>
      <c r="AV249" s="13" t="s">
        <v>178</v>
      </c>
      <c r="AW249" s="13" t="s">
        <v>40</v>
      </c>
      <c r="AX249" s="13" t="s">
        <v>92</v>
      </c>
      <c r="AY249" s="173" t="s">
        <v>171</v>
      </c>
    </row>
    <row r="250" spans="2:65" s="1" customFormat="1" ht="24.15" customHeight="1">
      <c r="B250" s="33"/>
      <c r="C250" s="137" t="s">
        <v>273</v>
      </c>
      <c r="D250" s="137" t="s">
        <v>173</v>
      </c>
      <c r="E250" s="138" t="s">
        <v>1910</v>
      </c>
      <c r="F250" s="139" t="s">
        <v>1911</v>
      </c>
      <c r="G250" s="140" t="s">
        <v>382</v>
      </c>
      <c r="H250" s="141">
        <v>20</v>
      </c>
      <c r="I250" s="142"/>
      <c r="J250" s="143">
        <f>ROUND(I250*H250,2)</f>
        <v>0</v>
      </c>
      <c r="K250" s="139" t="s">
        <v>177</v>
      </c>
      <c r="L250" s="33"/>
      <c r="M250" s="144" t="s">
        <v>1</v>
      </c>
      <c r="N250" s="145" t="s">
        <v>50</v>
      </c>
      <c r="P250" s="146">
        <f>O250*H250</f>
        <v>0</v>
      </c>
      <c r="Q250" s="146">
        <v>0</v>
      </c>
      <c r="R250" s="146">
        <f>Q250*H250</f>
        <v>0</v>
      </c>
      <c r="S250" s="146">
        <v>0.2</v>
      </c>
      <c r="T250" s="147">
        <f>S250*H250</f>
        <v>4</v>
      </c>
      <c r="AR250" s="148" t="s">
        <v>178</v>
      </c>
      <c r="AT250" s="148" t="s">
        <v>173</v>
      </c>
      <c r="AU250" s="148" t="s">
        <v>98</v>
      </c>
      <c r="AY250" s="17" t="s">
        <v>171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92</v>
      </c>
      <c r="BK250" s="149">
        <f>ROUND(I250*H250,2)</f>
        <v>0</v>
      </c>
      <c r="BL250" s="17" t="s">
        <v>178</v>
      </c>
      <c r="BM250" s="148" t="s">
        <v>2931</v>
      </c>
    </row>
    <row r="251" spans="2:65" s="1" customFormat="1" ht="19.2">
      <c r="B251" s="33"/>
      <c r="D251" s="150" t="s">
        <v>180</v>
      </c>
      <c r="F251" s="151" t="s">
        <v>1913</v>
      </c>
      <c r="I251" s="152"/>
      <c r="L251" s="33"/>
      <c r="M251" s="153"/>
      <c r="T251" s="57"/>
      <c r="AT251" s="17" t="s">
        <v>180</v>
      </c>
      <c r="AU251" s="17" t="s">
        <v>98</v>
      </c>
    </row>
    <row r="252" spans="2:65" s="1" customFormat="1" ht="19.2">
      <c r="B252" s="33"/>
      <c r="D252" s="150" t="s">
        <v>188</v>
      </c>
      <c r="F252" s="161" t="s">
        <v>2932</v>
      </c>
      <c r="I252" s="152"/>
      <c r="L252" s="33"/>
      <c r="M252" s="153"/>
      <c r="T252" s="57"/>
      <c r="AT252" s="17" t="s">
        <v>188</v>
      </c>
      <c r="AU252" s="17" t="s">
        <v>98</v>
      </c>
    </row>
    <row r="253" spans="2:65" s="14" customFormat="1">
      <c r="B253" s="182"/>
      <c r="D253" s="150" t="s">
        <v>182</v>
      </c>
      <c r="E253" s="183" t="s">
        <v>1</v>
      </c>
      <c r="F253" s="184" t="s">
        <v>2846</v>
      </c>
      <c r="H253" s="183" t="s">
        <v>1</v>
      </c>
      <c r="I253" s="185"/>
      <c r="L253" s="182"/>
      <c r="M253" s="186"/>
      <c r="T253" s="187"/>
      <c r="AT253" s="183" t="s">
        <v>182</v>
      </c>
      <c r="AU253" s="183" t="s">
        <v>98</v>
      </c>
      <c r="AV253" s="14" t="s">
        <v>92</v>
      </c>
      <c r="AW253" s="14" t="s">
        <v>40</v>
      </c>
      <c r="AX253" s="14" t="s">
        <v>85</v>
      </c>
      <c r="AY253" s="183" t="s">
        <v>171</v>
      </c>
    </row>
    <row r="254" spans="2:65" s="12" customFormat="1">
      <c r="B254" s="154"/>
      <c r="D254" s="150" t="s">
        <v>182</v>
      </c>
      <c r="E254" s="155" t="s">
        <v>1</v>
      </c>
      <c r="F254" s="156" t="s">
        <v>2933</v>
      </c>
      <c r="H254" s="157">
        <v>3</v>
      </c>
      <c r="I254" s="158"/>
      <c r="L254" s="154"/>
      <c r="M254" s="159"/>
      <c r="T254" s="160"/>
      <c r="AT254" s="155" t="s">
        <v>182</v>
      </c>
      <c r="AU254" s="155" t="s">
        <v>98</v>
      </c>
      <c r="AV254" s="12" t="s">
        <v>98</v>
      </c>
      <c r="AW254" s="12" t="s">
        <v>40</v>
      </c>
      <c r="AX254" s="12" t="s">
        <v>85</v>
      </c>
      <c r="AY254" s="155" t="s">
        <v>171</v>
      </c>
    </row>
    <row r="255" spans="2:65" s="12" customFormat="1">
      <c r="B255" s="154"/>
      <c r="D255" s="150" t="s">
        <v>182</v>
      </c>
      <c r="E255" s="155" t="s">
        <v>1</v>
      </c>
      <c r="F255" s="156" t="s">
        <v>2927</v>
      </c>
      <c r="H255" s="157">
        <v>3</v>
      </c>
      <c r="I255" s="158"/>
      <c r="L255" s="154"/>
      <c r="M255" s="159"/>
      <c r="T255" s="160"/>
      <c r="AT255" s="155" t="s">
        <v>182</v>
      </c>
      <c r="AU255" s="155" t="s">
        <v>98</v>
      </c>
      <c r="AV255" s="12" t="s">
        <v>98</v>
      </c>
      <c r="AW255" s="12" t="s">
        <v>40</v>
      </c>
      <c r="AX255" s="12" t="s">
        <v>85</v>
      </c>
      <c r="AY255" s="155" t="s">
        <v>171</v>
      </c>
    </row>
    <row r="256" spans="2:65" s="12" customFormat="1">
      <c r="B256" s="154"/>
      <c r="D256" s="150" t="s">
        <v>182</v>
      </c>
      <c r="E256" s="155" t="s">
        <v>1</v>
      </c>
      <c r="F256" s="156" t="s">
        <v>2934</v>
      </c>
      <c r="H256" s="157">
        <v>3</v>
      </c>
      <c r="I256" s="158"/>
      <c r="L256" s="154"/>
      <c r="M256" s="159"/>
      <c r="T256" s="160"/>
      <c r="AT256" s="155" t="s">
        <v>182</v>
      </c>
      <c r="AU256" s="155" t="s">
        <v>98</v>
      </c>
      <c r="AV256" s="12" t="s">
        <v>98</v>
      </c>
      <c r="AW256" s="12" t="s">
        <v>40</v>
      </c>
      <c r="AX256" s="12" t="s">
        <v>85</v>
      </c>
      <c r="AY256" s="155" t="s">
        <v>171</v>
      </c>
    </row>
    <row r="257" spans="2:65" s="12" customFormat="1">
      <c r="B257" s="154"/>
      <c r="D257" s="150" t="s">
        <v>182</v>
      </c>
      <c r="E257" s="155" t="s">
        <v>1</v>
      </c>
      <c r="F257" s="156" t="s">
        <v>2935</v>
      </c>
      <c r="H257" s="157">
        <v>8</v>
      </c>
      <c r="I257" s="158"/>
      <c r="L257" s="154"/>
      <c r="M257" s="159"/>
      <c r="T257" s="160"/>
      <c r="AT257" s="155" t="s">
        <v>182</v>
      </c>
      <c r="AU257" s="155" t="s">
        <v>98</v>
      </c>
      <c r="AV257" s="12" t="s">
        <v>98</v>
      </c>
      <c r="AW257" s="12" t="s">
        <v>40</v>
      </c>
      <c r="AX257" s="12" t="s">
        <v>85</v>
      </c>
      <c r="AY257" s="155" t="s">
        <v>171</v>
      </c>
    </row>
    <row r="258" spans="2:65" s="12" customFormat="1">
      <c r="B258" s="154"/>
      <c r="D258" s="150" t="s">
        <v>182</v>
      </c>
      <c r="E258" s="155" t="s">
        <v>1</v>
      </c>
      <c r="F258" s="156" t="s">
        <v>2936</v>
      </c>
      <c r="H258" s="157">
        <v>3</v>
      </c>
      <c r="I258" s="158"/>
      <c r="L258" s="154"/>
      <c r="M258" s="159"/>
      <c r="T258" s="160"/>
      <c r="AT258" s="155" t="s">
        <v>182</v>
      </c>
      <c r="AU258" s="155" t="s">
        <v>98</v>
      </c>
      <c r="AV258" s="12" t="s">
        <v>98</v>
      </c>
      <c r="AW258" s="12" t="s">
        <v>40</v>
      </c>
      <c r="AX258" s="12" t="s">
        <v>85</v>
      </c>
      <c r="AY258" s="155" t="s">
        <v>171</v>
      </c>
    </row>
    <row r="259" spans="2:65" s="13" customFormat="1">
      <c r="B259" s="172"/>
      <c r="D259" s="150" t="s">
        <v>182</v>
      </c>
      <c r="E259" s="173" t="s">
        <v>1</v>
      </c>
      <c r="F259" s="174" t="s">
        <v>546</v>
      </c>
      <c r="H259" s="175">
        <v>20</v>
      </c>
      <c r="I259" s="176"/>
      <c r="L259" s="172"/>
      <c r="M259" s="177"/>
      <c r="T259" s="178"/>
      <c r="AT259" s="173" t="s">
        <v>182</v>
      </c>
      <c r="AU259" s="173" t="s">
        <v>98</v>
      </c>
      <c r="AV259" s="13" t="s">
        <v>178</v>
      </c>
      <c r="AW259" s="13" t="s">
        <v>40</v>
      </c>
      <c r="AX259" s="13" t="s">
        <v>92</v>
      </c>
      <c r="AY259" s="173" t="s">
        <v>171</v>
      </c>
    </row>
    <row r="260" spans="2:65" s="11" customFormat="1" ht="22.8" customHeight="1">
      <c r="B260" s="125"/>
      <c r="D260" s="126" t="s">
        <v>84</v>
      </c>
      <c r="E260" s="135" t="s">
        <v>223</v>
      </c>
      <c r="F260" s="135" t="s">
        <v>438</v>
      </c>
      <c r="I260" s="128"/>
      <c r="J260" s="136">
        <f>BK260</f>
        <v>0</v>
      </c>
      <c r="L260" s="125"/>
      <c r="M260" s="130"/>
      <c r="P260" s="131">
        <f>SUM(P261:P305)</f>
        <v>0</v>
      </c>
      <c r="R260" s="131">
        <f>SUM(R261:R305)</f>
        <v>4.3437799999999999E-2</v>
      </c>
      <c r="T260" s="132">
        <f>SUM(T261:T305)</f>
        <v>290.92748500000005</v>
      </c>
      <c r="AR260" s="126" t="s">
        <v>92</v>
      </c>
      <c r="AT260" s="133" t="s">
        <v>84</v>
      </c>
      <c r="AU260" s="133" t="s">
        <v>92</v>
      </c>
      <c r="AY260" s="126" t="s">
        <v>171</v>
      </c>
      <c r="BK260" s="134">
        <f>SUM(BK261:BK305)</f>
        <v>0</v>
      </c>
    </row>
    <row r="261" spans="2:65" s="1" customFormat="1" ht="16.5" customHeight="1">
      <c r="B261" s="33"/>
      <c r="C261" s="137" t="s">
        <v>279</v>
      </c>
      <c r="D261" s="137" t="s">
        <v>173</v>
      </c>
      <c r="E261" s="138" t="s">
        <v>2937</v>
      </c>
      <c r="F261" s="139" t="s">
        <v>2938</v>
      </c>
      <c r="G261" s="140" t="s">
        <v>176</v>
      </c>
      <c r="H261" s="141">
        <v>62.36</v>
      </c>
      <c r="I261" s="142"/>
      <c r="J261" s="143">
        <f>ROUND(I261*H261,2)</f>
        <v>0</v>
      </c>
      <c r="K261" s="139" t="s">
        <v>177</v>
      </c>
      <c r="L261" s="33"/>
      <c r="M261" s="144" t="s">
        <v>1</v>
      </c>
      <c r="N261" s="145" t="s">
        <v>50</v>
      </c>
      <c r="P261" s="146">
        <f>O261*H261</f>
        <v>0</v>
      </c>
      <c r="Q261" s="146">
        <v>1.3999999999999999E-4</v>
      </c>
      <c r="R261" s="146">
        <f>Q261*H261</f>
        <v>8.7303999999999993E-3</v>
      </c>
      <c r="S261" s="146">
        <v>0</v>
      </c>
      <c r="T261" s="147">
        <f>S261*H261</f>
        <v>0</v>
      </c>
      <c r="AR261" s="148" t="s">
        <v>178</v>
      </c>
      <c r="AT261" s="148" t="s">
        <v>173</v>
      </c>
      <c r="AU261" s="148" t="s">
        <v>98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92</v>
      </c>
      <c r="BK261" s="149">
        <f>ROUND(I261*H261,2)</f>
        <v>0</v>
      </c>
      <c r="BL261" s="17" t="s">
        <v>178</v>
      </c>
      <c r="BM261" s="148" t="s">
        <v>2939</v>
      </c>
    </row>
    <row r="262" spans="2:65" s="1" customFormat="1">
      <c r="B262" s="33"/>
      <c r="D262" s="150" t="s">
        <v>180</v>
      </c>
      <c r="F262" s="151" t="s">
        <v>2940</v>
      </c>
      <c r="I262" s="152"/>
      <c r="L262" s="33"/>
      <c r="M262" s="153"/>
      <c r="T262" s="57"/>
      <c r="AT262" s="17" t="s">
        <v>180</v>
      </c>
      <c r="AU262" s="17" t="s">
        <v>98</v>
      </c>
    </row>
    <row r="263" spans="2:65" s="14" customFormat="1">
      <c r="B263" s="182"/>
      <c r="D263" s="150" t="s">
        <v>182</v>
      </c>
      <c r="E263" s="183" t="s">
        <v>1</v>
      </c>
      <c r="F263" s="184" t="s">
        <v>2846</v>
      </c>
      <c r="H263" s="183" t="s">
        <v>1</v>
      </c>
      <c r="I263" s="185"/>
      <c r="L263" s="182"/>
      <c r="M263" s="186"/>
      <c r="T263" s="187"/>
      <c r="AT263" s="183" t="s">
        <v>182</v>
      </c>
      <c r="AU263" s="183" t="s">
        <v>98</v>
      </c>
      <c r="AV263" s="14" t="s">
        <v>92</v>
      </c>
      <c r="AW263" s="14" t="s">
        <v>40</v>
      </c>
      <c r="AX263" s="14" t="s">
        <v>85</v>
      </c>
      <c r="AY263" s="183" t="s">
        <v>171</v>
      </c>
    </row>
    <row r="264" spans="2:65" s="12" customFormat="1">
      <c r="B264" s="154"/>
      <c r="D264" s="150" t="s">
        <v>182</v>
      </c>
      <c r="E264" s="155" t="s">
        <v>1</v>
      </c>
      <c r="F264" s="156" t="s">
        <v>2941</v>
      </c>
      <c r="H264" s="157">
        <v>11.44</v>
      </c>
      <c r="I264" s="158"/>
      <c r="L264" s="154"/>
      <c r="M264" s="159"/>
      <c r="T264" s="160"/>
      <c r="AT264" s="155" t="s">
        <v>182</v>
      </c>
      <c r="AU264" s="155" t="s">
        <v>98</v>
      </c>
      <c r="AV264" s="12" t="s">
        <v>98</v>
      </c>
      <c r="AW264" s="12" t="s">
        <v>40</v>
      </c>
      <c r="AX264" s="12" t="s">
        <v>85</v>
      </c>
      <c r="AY264" s="155" t="s">
        <v>171</v>
      </c>
    </row>
    <row r="265" spans="2:65" s="12" customFormat="1">
      <c r="B265" s="154"/>
      <c r="D265" s="150" t="s">
        <v>182</v>
      </c>
      <c r="E265" s="155" t="s">
        <v>1</v>
      </c>
      <c r="F265" s="156" t="s">
        <v>2942</v>
      </c>
      <c r="H265" s="157">
        <v>14.58</v>
      </c>
      <c r="I265" s="158"/>
      <c r="L265" s="154"/>
      <c r="M265" s="159"/>
      <c r="T265" s="160"/>
      <c r="AT265" s="155" t="s">
        <v>182</v>
      </c>
      <c r="AU265" s="155" t="s">
        <v>98</v>
      </c>
      <c r="AV265" s="12" t="s">
        <v>98</v>
      </c>
      <c r="AW265" s="12" t="s">
        <v>40</v>
      </c>
      <c r="AX265" s="12" t="s">
        <v>85</v>
      </c>
      <c r="AY265" s="155" t="s">
        <v>171</v>
      </c>
    </row>
    <row r="266" spans="2:65" s="12" customFormat="1">
      <c r="B266" s="154"/>
      <c r="D266" s="150" t="s">
        <v>182</v>
      </c>
      <c r="E266" s="155" t="s">
        <v>1</v>
      </c>
      <c r="F266" s="156" t="s">
        <v>2943</v>
      </c>
      <c r="H266" s="157">
        <v>6.9</v>
      </c>
      <c r="I266" s="158"/>
      <c r="L266" s="154"/>
      <c r="M266" s="159"/>
      <c r="T266" s="160"/>
      <c r="AT266" s="155" t="s">
        <v>182</v>
      </c>
      <c r="AU266" s="155" t="s">
        <v>98</v>
      </c>
      <c r="AV266" s="12" t="s">
        <v>98</v>
      </c>
      <c r="AW266" s="12" t="s">
        <v>40</v>
      </c>
      <c r="AX266" s="12" t="s">
        <v>85</v>
      </c>
      <c r="AY266" s="155" t="s">
        <v>171</v>
      </c>
    </row>
    <row r="267" spans="2:65" s="12" customFormat="1">
      <c r="B267" s="154"/>
      <c r="D267" s="150" t="s">
        <v>182</v>
      </c>
      <c r="E267" s="155" t="s">
        <v>1</v>
      </c>
      <c r="F267" s="156" t="s">
        <v>2944</v>
      </c>
      <c r="H267" s="157">
        <v>18</v>
      </c>
      <c r="I267" s="158"/>
      <c r="L267" s="154"/>
      <c r="M267" s="159"/>
      <c r="T267" s="160"/>
      <c r="AT267" s="155" t="s">
        <v>182</v>
      </c>
      <c r="AU267" s="155" t="s">
        <v>98</v>
      </c>
      <c r="AV267" s="12" t="s">
        <v>98</v>
      </c>
      <c r="AW267" s="12" t="s">
        <v>40</v>
      </c>
      <c r="AX267" s="12" t="s">
        <v>85</v>
      </c>
      <c r="AY267" s="155" t="s">
        <v>171</v>
      </c>
    </row>
    <row r="268" spans="2:65" s="12" customFormat="1">
      <c r="B268" s="154"/>
      <c r="D268" s="150" t="s">
        <v>182</v>
      </c>
      <c r="E268" s="155" t="s">
        <v>1</v>
      </c>
      <c r="F268" s="156" t="s">
        <v>2945</v>
      </c>
      <c r="H268" s="157">
        <v>11.44</v>
      </c>
      <c r="I268" s="158"/>
      <c r="L268" s="154"/>
      <c r="M268" s="159"/>
      <c r="T268" s="160"/>
      <c r="AT268" s="155" t="s">
        <v>182</v>
      </c>
      <c r="AU268" s="155" t="s">
        <v>98</v>
      </c>
      <c r="AV268" s="12" t="s">
        <v>98</v>
      </c>
      <c r="AW268" s="12" t="s">
        <v>40</v>
      </c>
      <c r="AX268" s="12" t="s">
        <v>85</v>
      </c>
      <c r="AY268" s="155" t="s">
        <v>171</v>
      </c>
    </row>
    <row r="269" spans="2:65" s="13" customFormat="1">
      <c r="B269" s="172"/>
      <c r="D269" s="150" t="s">
        <v>182</v>
      </c>
      <c r="E269" s="173" t="s">
        <v>1</v>
      </c>
      <c r="F269" s="174" t="s">
        <v>546</v>
      </c>
      <c r="H269" s="175">
        <v>62.36</v>
      </c>
      <c r="I269" s="176"/>
      <c r="L269" s="172"/>
      <c r="M269" s="177"/>
      <c r="T269" s="178"/>
      <c r="AT269" s="173" t="s">
        <v>182</v>
      </c>
      <c r="AU269" s="173" t="s">
        <v>98</v>
      </c>
      <c r="AV269" s="13" t="s">
        <v>178</v>
      </c>
      <c r="AW269" s="13" t="s">
        <v>40</v>
      </c>
      <c r="AX269" s="13" t="s">
        <v>92</v>
      </c>
      <c r="AY269" s="173" t="s">
        <v>171</v>
      </c>
    </row>
    <row r="270" spans="2:65" s="1" customFormat="1" ht="16.5" customHeight="1">
      <c r="B270" s="33"/>
      <c r="C270" s="137" t="s">
        <v>284</v>
      </c>
      <c r="D270" s="137" t="s">
        <v>173</v>
      </c>
      <c r="E270" s="138" t="s">
        <v>2946</v>
      </c>
      <c r="F270" s="139" t="s">
        <v>2947</v>
      </c>
      <c r="G270" s="140" t="s">
        <v>176</v>
      </c>
      <c r="H270" s="141">
        <v>184.8</v>
      </c>
      <c r="I270" s="142"/>
      <c r="J270" s="143">
        <f>ROUND(I270*H270,2)</f>
        <v>0</v>
      </c>
      <c r="K270" s="139" t="s">
        <v>177</v>
      </c>
      <c r="L270" s="33"/>
      <c r="M270" s="144" t="s">
        <v>1</v>
      </c>
      <c r="N270" s="145" t="s">
        <v>50</v>
      </c>
      <c r="P270" s="146">
        <f>O270*H270</f>
        <v>0</v>
      </c>
      <c r="Q270" s="146">
        <v>1.3999999999999999E-4</v>
      </c>
      <c r="R270" s="146">
        <f>Q270*H270</f>
        <v>2.5871999999999999E-2</v>
      </c>
      <c r="S270" s="146">
        <v>0</v>
      </c>
      <c r="T270" s="147">
        <f>S270*H270</f>
        <v>0</v>
      </c>
      <c r="AR270" s="148" t="s">
        <v>178</v>
      </c>
      <c r="AT270" s="148" t="s">
        <v>173</v>
      </c>
      <c r="AU270" s="148" t="s">
        <v>98</v>
      </c>
      <c r="AY270" s="17" t="s">
        <v>171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92</v>
      </c>
      <c r="BK270" s="149">
        <f>ROUND(I270*H270,2)</f>
        <v>0</v>
      </c>
      <c r="BL270" s="17" t="s">
        <v>178</v>
      </c>
      <c r="BM270" s="148" t="s">
        <v>2948</v>
      </c>
    </row>
    <row r="271" spans="2:65" s="1" customFormat="1">
      <c r="B271" s="33"/>
      <c r="D271" s="150" t="s">
        <v>180</v>
      </c>
      <c r="F271" s="151" t="s">
        <v>2949</v>
      </c>
      <c r="I271" s="152"/>
      <c r="L271" s="33"/>
      <c r="M271" s="153"/>
      <c r="T271" s="57"/>
      <c r="AT271" s="17" t="s">
        <v>180</v>
      </c>
      <c r="AU271" s="17" t="s">
        <v>98</v>
      </c>
    </row>
    <row r="272" spans="2:65" s="14" customFormat="1">
      <c r="B272" s="182"/>
      <c r="D272" s="150" t="s">
        <v>182</v>
      </c>
      <c r="E272" s="183" t="s">
        <v>1</v>
      </c>
      <c r="F272" s="184" t="s">
        <v>2846</v>
      </c>
      <c r="H272" s="183" t="s">
        <v>1</v>
      </c>
      <c r="I272" s="185"/>
      <c r="L272" s="182"/>
      <c r="M272" s="186"/>
      <c r="T272" s="187"/>
      <c r="AT272" s="183" t="s">
        <v>182</v>
      </c>
      <c r="AU272" s="183" t="s">
        <v>98</v>
      </c>
      <c r="AV272" s="14" t="s">
        <v>92</v>
      </c>
      <c r="AW272" s="14" t="s">
        <v>40</v>
      </c>
      <c r="AX272" s="14" t="s">
        <v>85</v>
      </c>
      <c r="AY272" s="183" t="s">
        <v>171</v>
      </c>
    </row>
    <row r="273" spans="2:65" s="12" customFormat="1">
      <c r="B273" s="154"/>
      <c r="D273" s="150" t="s">
        <v>182</v>
      </c>
      <c r="E273" s="155" t="s">
        <v>1</v>
      </c>
      <c r="F273" s="156" t="s">
        <v>2950</v>
      </c>
      <c r="H273" s="157">
        <v>28</v>
      </c>
      <c r="I273" s="158"/>
      <c r="L273" s="154"/>
      <c r="M273" s="159"/>
      <c r="T273" s="160"/>
      <c r="AT273" s="155" t="s">
        <v>182</v>
      </c>
      <c r="AU273" s="155" t="s">
        <v>98</v>
      </c>
      <c r="AV273" s="12" t="s">
        <v>98</v>
      </c>
      <c r="AW273" s="12" t="s">
        <v>40</v>
      </c>
      <c r="AX273" s="12" t="s">
        <v>85</v>
      </c>
      <c r="AY273" s="155" t="s">
        <v>171</v>
      </c>
    </row>
    <row r="274" spans="2:65" s="12" customFormat="1">
      <c r="B274" s="154"/>
      <c r="D274" s="150" t="s">
        <v>182</v>
      </c>
      <c r="E274" s="155" t="s">
        <v>1</v>
      </c>
      <c r="F274" s="156" t="s">
        <v>2951</v>
      </c>
      <c r="H274" s="157">
        <v>32.4</v>
      </c>
      <c r="I274" s="158"/>
      <c r="L274" s="154"/>
      <c r="M274" s="159"/>
      <c r="T274" s="160"/>
      <c r="AT274" s="155" t="s">
        <v>182</v>
      </c>
      <c r="AU274" s="155" t="s">
        <v>98</v>
      </c>
      <c r="AV274" s="12" t="s">
        <v>98</v>
      </c>
      <c r="AW274" s="12" t="s">
        <v>40</v>
      </c>
      <c r="AX274" s="12" t="s">
        <v>85</v>
      </c>
      <c r="AY274" s="155" t="s">
        <v>171</v>
      </c>
    </row>
    <row r="275" spans="2:65" s="12" customFormat="1">
      <c r="B275" s="154"/>
      <c r="D275" s="150" t="s">
        <v>182</v>
      </c>
      <c r="E275" s="155" t="s">
        <v>1</v>
      </c>
      <c r="F275" s="156" t="s">
        <v>2952</v>
      </c>
      <c r="H275" s="157">
        <v>24.4</v>
      </c>
      <c r="I275" s="158"/>
      <c r="L275" s="154"/>
      <c r="M275" s="159"/>
      <c r="T275" s="160"/>
      <c r="AT275" s="155" t="s">
        <v>182</v>
      </c>
      <c r="AU275" s="155" t="s">
        <v>98</v>
      </c>
      <c r="AV275" s="12" t="s">
        <v>98</v>
      </c>
      <c r="AW275" s="12" t="s">
        <v>40</v>
      </c>
      <c r="AX275" s="12" t="s">
        <v>85</v>
      </c>
      <c r="AY275" s="155" t="s">
        <v>171</v>
      </c>
    </row>
    <row r="276" spans="2:65" s="12" customFormat="1">
      <c r="B276" s="154"/>
      <c r="D276" s="150" t="s">
        <v>182</v>
      </c>
      <c r="E276" s="155" t="s">
        <v>1</v>
      </c>
      <c r="F276" s="156" t="s">
        <v>2953</v>
      </c>
      <c r="H276" s="157">
        <v>72</v>
      </c>
      <c r="I276" s="158"/>
      <c r="L276" s="154"/>
      <c r="M276" s="159"/>
      <c r="T276" s="160"/>
      <c r="AT276" s="155" t="s">
        <v>182</v>
      </c>
      <c r="AU276" s="155" t="s">
        <v>98</v>
      </c>
      <c r="AV276" s="12" t="s">
        <v>98</v>
      </c>
      <c r="AW276" s="12" t="s">
        <v>40</v>
      </c>
      <c r="AX276" s="12" t="s">
        <v>85</v>
      </c>
      <c r="AY276" s="155" t="s">
        <v>171</v>
      </c>
    </row>
    <row r="277" spans="2:65" s="12" customFormat="1">
      <c r="B277" s="154"/>
      <c r="D277" s="150" t="s">
        <v>182</v>
      </c>
      <c r="E277" s="155" t="s">
        <v>1</v>
      </c>
      <c r="F277" s="156" t="s">
        <v>2954</v>
      </c>
      <c r="H277" s="157">
        <v>28</v>
      </c>
      <c r="I277" s="158"/>
      <c r="L277" s="154"/>
      <c r="M277" s="159"/>
      <c r="T277" s="160"/>
      <c r="AT277" s="155" t="s">
        <v>182</v>
      </c>
      <c r="AU277" s="155" t="s">
        <v>98</v>
      </c>
      <c r="AV277" s="12" t="s">
        <v>98</v>
      </c>
      <c r="AW277" s="12" t="s">
        <v>40</v>
      </c>
      <c r="AX277" s="12" t="s">
        <v>85</v>
      </c>
      <c r="AY277" s="155" t="s">
        <v>171</v>
      </c>
    </row>
    <row r="278" spans="2:65" s="13" customFormat="1">
      <c r="B278" s="172"/>
      <c r="D278" s="150" t="s">
        <v>182</v>
      </c>
      <c r="E278" s="173" t="s">
        <v>1</v>
      </c>
      <c r="F278" s="174" t="s">
        <v>546</v>
      </c>
      <c r="H278" s="175">
        <v>184.8</v>
      </c>
      <c r="I278" s="176"/>
      <c r="L278" s="172"/>
      <c r="M278" s="177"/>
      <c r="T278" s="178"/>
      <c r="AT278" s="173" t="s">
        <v>182</v>
      </c>
      <c r="AU278" s="173" t="s">
        <v>98</v>
      </c>
      <c r="AV278" s="13" t="s">
        <v>178</v>
      </c>
      <c r="AW278" s="13" t="s">
        <v>40</v>
      </c>
      <c r="AX278" s="13" t="s">
        <v>92</v>
      </c>
      <c r="AY278" s="173" t="s">
        <v>171</v>
      </c>
    </row>
    <row r="279" spans="2:65" s="1" customFormat="1" ht="24.15" customHeight="1">
      <c r="B279" s="33"/>
      <c r="C279" s="137" t="s">
        <v>289</v>
      </c>
      <c r="D279" s="137" t="s">
        <v>173</v>
      </c>
      <c r="E279" s="138" t="s">
        <v>2955</v>
      </c>
      <c r="F279" s="139" t="s">
        <v>2956</v>
      </c>
      <c r="G279" s="140" t="s">
        <v>215</v>
      </c>
      <c r="H279" s="141">
        <v>15.592000000000001</v>
      </c>
      <c r="I279" s="142"/>
      <c r="J279" s="143">
        <f>ROUND(I279*H279,2)</f>
        <v>0</v>
      </c>
      <c r="K279" s="139" t="s">
        <v>177</v>
      </c>
      <c r="L279" s="33"/>
      <c r="M279" s="144" t="s">
        <v>1</v>
      </c>
      <c r="N279" s="145" t="s">
        <v>50</v>
      </c>
      <c r="P279" s="146">
        <f>O279*H279</f>
        <v>0</v>
      </c>
      <c r="Q279" s="146">
        <v>0</v>
      </c>
      <c r="R279" s="146">
        <f>Q279*H279</f>
        <v>0</v>
      </c>
      <c r="S279" s="146">
        <v>1.6</v>
      </c>
      <c r="T279" s="147">
        <f>S279*H279</f>
        <v>24.947200000000002</v>
      </c>
      <c r="AR279" s="148" t="s">
        <v>178</v>
      </c>
      <c r="AT279" s="148" t="s">
        <v>173</v>
      </c>
      <c r="AU279" s="148" t="s">
        <v>98</v>
      </c>
      <c r="AY279" s="17" t="s">
        <v>171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92</v>
      </c>
      <c r="BK279" s="149">
        <f>ROUND(I279*H279,2)</f>
        <v>0</v>
      </c>
      <c r="BL279" s="17" t="s">
        <v>178</v>
      </c>
      <c r="BM279" s="148" t="s">
        <v>2957</v>
      </c>
    </row>
    <row r="280" spans="2:65" s="1" customFormat="1" ht="28.8">
      <c r="B280" s="33"/>
      <c r="D280" s="150" t="s">
        <v>180</v>
      </c>
      <c r="F280" s="151" t="s">
        <v>2958</v>
      </c>
      <c r="I280" s="152"/>
      <c r="L280" s="33"/>
      <c r="M280" s="153"/>
      <c r="T280" s="57"/>
      <c r="AT280" s="17" t="s">
        <v>180</v>
      </c>
      <c r="AU280" s="17" t="s">
        <v>98</v>
      </c>
    </row>
    <row r="281" spans="2:65" s="14" customFormat="1">
      <c r="B281" s="182"/>
      <c r="D281" s="150" t="s">
        <v>182</v>
      </c>
      <c r="E281" s="183" t="s">
        <v>1</v>
      </c>
      <c r="F281" s="184" t="s">
        <v>2846</v>
      </c>
      <c r="H281" s="183" t="s">
        <v>1</v>
      </c>
      <c r="I281" s="185"/>
      <c r="L281" s="182"/>
      <c r="M281" s="186"/>
      <c r="T281" s="187"/>
      <c r="AT281" s="183" t="s">
        <v>182</v>
      </c>
      <c r="AU281" s="183" t="s">
        <v>98</v>
      </c>
      <c r="AV281" s="14" t="s">
        <v>92</v>
      </c>
      <c r="AW281" s="14" t="s">
        <v>40</v>
      </c>
      <c r="AX281" s="14" t="s">
        <v>85</v>
      </c>
      <c r="AY281" s="183" t="s">
        <v>171</v>
      </c>
    </row>
    <row r="282" spans="2:65" s="12" customFormat="1">
      <c r="B282" s="154"/>
      <c r="D282" s="150" t="s">
        <v>182</v>
      </c>
      <c r="E282" s="155" t="s">
        <v>1</v>
      </c>
      <c r="F282" s="156" t="s">
        <v>2959</v>
      </c>
      <c r="H282" s="157">
        <v>2.621</v>
      </c>
      <c r="I282" s="158"/>
      <c r="L282" s="154"/>
      <c r="M282" s="159"/>
      <c r="T282" s="160"/>
      <c r="AT282" s="155" t="s">
        <v>182</v>
      </c>
      <c r="AU282" s="155" t="s">
        <v>98</v>
      </c>
      <c r="AV282" s="12" t="s">
        <v>98</v>
      </c>
      <c r="AW282" s="12" t="s">
        <v>40</v>
      </c>
      <c r="AX282" s="12" t="s">
        <v>85</v>
      </c>
      <c r="AY282" s="155" t="s">
        <v>171</v>
      </c>
    </row>
    <row r="283" spans="2:65" s="12" customFormat="1">
      <c r="B283" s="154"/>
      <c r="D283" s="150" t="s">
        <v>182</v>
      </c>
      <c r="E283" s="155" t="s">
        <v>1</v>
      </c>
      <c r="F283" s="156" t="s">
        <v>2960</v>
      </c>
      <c r="H283" s="157">
        <v>3.3479999999999999</v>
      </c>
      <c r="I283" s="158"/>
      <c r="L283" s="154"/>
      <c r="M283" s="159"/>
      <c r="T283" s="160"/>
      <c r="AT283" s="155" t="s">
        <v>182</v>
      </c>
      <c r="AU283" s="155" t="s">
        <v>98</v>
      </c>
      <c r="AV283" s="12" t="s">
        <v>98</v>
      </c>
      <c r="AW283" s="12" t="s">
        <v>40</v>
      </c>
      <c r="AX283" s="12" t="s">
        <v>85</v>
      </c>
      <c r="AY283" s="155" t="s">
        <v>171</v>
      </c>
    </row>
    <row r="284" spans="2:65" s="12" customFormat="1">
      <c r="B284" s="154"/>
      <c r="D284" s="150" t="s">
        <v>182</v>
      </c>
      <c r="E284" s="155" t="s">
        <v>1</v>
      </c>
      <c r="F284" s="156" t="s">
        <v>2961</v>
      </c>
      <c r="H284" s="157">
        <v>1.8180000000000001</v>
      </c>
      <c r="I284" s="158"/>
      <c r="L284" s="154"/>
      <c r="M284" s="159"/>
      <c r="T284" s="160"/>
      <c r="AT284" s="155" t="s">
        <v>182</v>
      </c>
      <c r="AU284" s="155" t="s">
        <v>98</v>
      </c>
      <c r="AV284" s="12" t="s">
        <v>98</v>
      </c>
      <c r="AW284" s="12" t="s">
        <v>40</v>
      </c>
      <c r="AX284" s="12" t="s">
        <v>85</v>
      </c>
      <c r="AY284" s="155" t="s">
        <v>171</v>
      </c>
    </row>
    <row r="285" spans="2:65" s="12" customFormat="1">
      <c r="B285" s="154"/>
      <c r="D285" s="150" t="s">
        <v>182</v>
      </c>
      <c r="E285" s="155" t="s">
        <v>1</v>
      </c>
      <c r="F285" s="156" t="s">
        <v>2962</v>
      </c>
      <c r="H285" s="157">
        <v>5.1840000000000002</v>
      </c>
      <c r="I285" s="158"/>
      <c r="L285" s="154"/>
      <c r="M285" s="159"/>
      <c r="T285" s="160"/>
      <c r="AT285" s="155" t="s">
        <v>182</v>
      </c>
      <c r="AU285" s="155" t="s">
        <v>98</v>
      </c>
      <c r="AV285" s="12" t="s">
        <v>98</v>
      </c>
      <c r="AW285" s="12" t="s">
        <v>40</v>
      </c>
      <c r="AX285" s="12" t="s">
        <v>85</v>
      </c>
      <c r="AY285" s="155" t="s">
        <v>171</v>
      </c>
    </row>
    <row r="286" spans="2:65" s="12" customFormat="1">
      <c r="B286" s="154"/>
      <c r="D286" s="150" t="s">
        <v>182</v>
      </c>
      <c r="E286" s="155" t="s">
        <v>1</v>
      </c>
      <c r="F286" s="156" t="s">
        <v>2963</v>
      </c>
      <c r="H286" s="157">
        <v>2.621</v>
      </c>
      <c r="I286" s="158"/>
      <c r="L286" s="154"/>
      <c r="M286" s="159"/>
      <c r="T286" s="160"/>
      <c r="AT286" s="155" t="s">
        <v>182</v>
      </c>
      <c r="AU286" s="155" t="s">
        <v>98</v>
      </c>
      <c r="AV286" s="12" t="s">
        <v>98</v>
      </c>
      <c r="AW286" s="12" t="s">
        <v>40</v>
      </c>
      <c r="AX286" s="12" t="s">
        <v>85</v>
      </c>
      <c r="AY286" s="155" t="s">
        <v>171</v>
      </c>
    </row>
    <row r="287" spans="2:65" s="13" customFormat="1">
      <c r="B287" s="172"/>
      <c r="D287" s="150" t="s">
        <v>182</v>
      </c>
      <c r="E287" s="173" t="s">
        <v>1</v>
      </c>
      <c r="F287" s="174" t="s">
        <v>546</v>
      </c>
      <c r="H287" s="175">
        <v>15.592000000000001</v>
      </c>
      <c r="I287" s="176"/>
      <c r="L287" s="172"/>
      <c r="M287" s="177"/>
      <c r="T287" s="178"/>
      <c r="AT287" s="173" t="s">
        <v>182</v>
      </c>
      <c r="AU287" s="173" t="s">
        <v>98</v>
      </c>
      <c r="AV287" s="13" t="s">
        <v>178</v>
      </c>
      <c r="AW287" s="13" t="s">
        <v>40</v>
      </c>
      <c r="AX287" s="13" t="s">
        <v>92</v>
      </c>
      <c r="AY287" s="173" t="s">
        <v>171</v>
      </c>
    </row>
    <row r="288" spans="2:65" s="1" customFormat="1" ht="24.15" customHeight="1">
      <c r="B288" s="33"/>
      <c r="C288" s="137" t="s">
        <v>7</v>
      </c>
      <c r="D288" s="137" t="s">
        <v>173</v>
      </c>
      <c r="E288" s="138" t="s">
        <v>2964</v>
      </c>
      <c r="F288" s="139" t="s">
        <v>2965</v>
      </c>
      <c r="G288" s="140" t="s">
        <v>215</v>
      </c>
      <c r="H288" s="141">
        <v>29.388999999999999</v>
      </c>
      <c r="I288" s="142"/>
      <c r="J288" s="143">
        <f>ROUND(I288*H288,2)</f>
        <v>0</v>
      </c>
      <c r="K288" s="139" t="s">
        <v>177</v>
      </c>
      <c r="L288" s="33"/>
      <c r="M288" s="144" t="s">
        <v>1</v>
      </c>
      <c r="N288" s="145" t="s">
        <v>50</v>
      </c>
      <c r="P288" s="146">
        <f>O288*H288</f>
        <v>0</v>
      </c>
      <c r="Q288" s="146">
        <v>0</v>
      </c>
      <c r="R288" s="146">
        <f>Q288*H288</f>
        <v>0</v>
      </c>
      <c r="S288" s="146">
        <v>1.8049999999999999</v>
      </c>
      <c r="T288" s="147">
        <f>S288*H288</f>
        <v>53.047145</v>
      </c>
      <c r="AR288" s="148" t="s">
        <v>178</v>
      </c>
      <c r="AT288" s="148" t="s">
        <v>173</v>
      </c>
      <c r="AU288" s="148" t="s">
        <v>98</v>
      </c>
      <c r="AY288" s="17" t="s">
        <v>171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92</v>
      </c>
      <c r="BK288" s="149">
        <f>ROUND(I288*H288,2)</f>
        <v>0</v>
      </c>
      <c r="BL288" s="17" t="s">
        <v>178</v>
      </c>
      <c r="BM288" s="148" t="s">
        <v>2966</v>
      </c>
    </row>
    <row r="289" spans="2:65" s="1" customFormat="1" ht="28.8">
      <c r="B289" s="33"/>
      <c r="D289" s="150" t="s">
        <v>180</v>
      </c>
      <c r="F289" s="151" t="s">
        <v>2967</v>
      </c>
      <c r="I289" s="152"/>
      <c r="L289" s="33"/>
      <c r="M289" s="153"/>
      <c r="T289" s="57"/>
      <c r="AT289" s="17" t="s">
        <v>180</v>
      </c>
      <c r="AU289" s="17" t="s">
        <v>98</v>
      </c>
    </row>
    <row r="290" spans="2:65" s="14" customFormat="1">
      <c r="B290" s="182"/>
      <c r="D290" s="150" t="s">
        <v>182</v>
      </c>
      <c r="E290" s="183" t="s">
        <v>1</v>
      </c>
      <c r="F290" s="184" t="s">
        <v>2846</v>
      </c>
      <c r="H290" s="183" t="s">
        <v>1</v>
      </c>
      <c r="I290" s="185"/>
      <c r="L290" s="182"/>
      <c r="M290" s="186"/>
      <c r="T290" s="187"/>
      <c r="AT290" s="183" t="s">
        <v>182</v>
      </c>
      <c r="AU290" s="183" t="s">
        <v>98</v>
      </c>
      <c r="AV290" s="14" t="s">
        <v>92</v>
      </c>
      <c r="AW290" s="14" t="s">
        <v>40</v>
      </c>
      <c r="AX290" s="14" t="s">
        <v>85</v>
      </c>
      <c r="AY290" s="183" t="s">
        <v>171</v>
      </c>
    </row>
    <row r="291" spans="2:65" s="12" customFormat="1">
      <c r="B291" s="154"/>
      <c r="D291" s="150" t="s">
        <v>182</v>
      </c>
      <c r="E291" s="155" t="s">
        <v>1</v>
      </c>
      <c r="F291" s="156" t="s">
        <v>2968</v>
      </c>
      <c r="H291" s="157">
        <v>4.2320000000000002</v>
      </c>
      <c r="I291" s="158"/>
      <c r="L291" s="154"/>
      <c r="M291" s="159"/>
      <c r="T291" s="160"/>
      <c r="AT291" s="155" t="s">
        <v>182</v>
      </c>
      <c r="AU291" s="155" t="s">
        <v>98</v>
      </c>
      <c r="AV291" s="12" t="s">
        <v>98</v>
      </c>
      <c r="AW291" s="12" t="s">
        <v>40</v>
      </c>
      <c r="AX291" s="12" t="s">
        <v>85</v>
      </c>
      <c r="AY291" s="155" t="s">
        <v>171</v>
      </c>
    </row>
    <row r="292" spans="2:65" s="12" customFormat="1">
      <c r="B292" s="154"/>
      <c r="D292" s="150" t="s">
        <v>182</v>
      </c>
      <c r="E292" s="155" t="s">
        <v>1</v>
      </c>
      <c r="F292" s="156" t="s">
        <v>2969</v>
      </c>
      <c r="H292" s="157">
        <v>4.8360000000000003</v>
      </c>
      <c r="I292" s="158"/>
      <c r="L292" s="154"/>
      <c r="M292" s="159"/>
      <c r="T292" s="160"/>
      <c r="AT292" s="155" t="s">
        <v>182</v>
      </c>
      <c r="AU292" s="155" t="s">
        <v>98</v>
      </c>
      <c r="AV292" s="12" t="s">
        <v>98</v>
      </c>
      <c r="AW292" s="12" t="s">
        <v>40</v>
      </c>
      <c r="AX292" s="12" t="s">
        <v>85</v>
      </c>
      <c r="AY292" s="155" t="s">
        <v>171</v>
      </c>
    </row>
    <row r="293" spans="2:65" s="12" customFormat="1">
      <c r="B293" s="154"/>
      <c r="D293" s="150" t="s">
        <v>182</v>
      </c>
      <c r="E293" s="155" t="s">
        <v>1</v>
      </c>
      <c r="F293" s="156" t="s">
        <v>2970</v>
      </c>
      <c r="H293" s="157">
        <v>3.8130000000000002</v>
      </c>
      <c r="I293" s="158"/>
      <c r="L293" s="154"/>
      <c r="M293" s="159"/>
      <c r="T293" s="160"/>
      <c r="AT293" s="155" t="s">
        <v>182</v>
      </c>
      <c r="AU293" s="155" t="s">
        <v>98</v>
      </c>
      <c r="AV293" s="12" t="s">
        <v>98</v>
      </c>
      <c r="AW293" s="12" t="s">
        <v>40</v>
      </c>
      <c r="AX293" s="12" t="s">
        <v>85</v>
      </c>
      <c r="AY293" s="155" t="s">
        <v>171</v>
      </c>
    </row>
    <row r="294" spans="2:65" s="12" customFormat="1">
      <c r="B294" s="154"/>
      <c r="D294" s="150" t="s">
        <v>182</v>
      </c>
      <c r="E294" s="155" t="s">
        <v>1</v>
      </c>
      <c r="F294" s="156" t="s">
        <v>2971</v>
      </c>
      <c r="H294" s="157">
        <v>12.276</v>
      </c>
      <c r="I294" s="158"/>
      <c r="L294" s="154"/>
      <c r="M294" s="159"/>
      <c r="T294" s="160"/>
      <c r="AT294" s="155" t="s">
        <v>182</v>
      </c>
      <c r="AU294" s="155" t="s">
        <v>98</v>
      </c>
      <c r="AV294" s="12" t="s">
        <v>98</v>
      </c>
      <c r="AW294" s="12" t="s">
        <v>40</v>
      </c>
      <c r="AX294" s="12" t="s">
        <v>85</v>
      </c>
      <c r="AY294" s="155" t="s">
        <v>171</v>
      </c>
    </row>
    <row r="295" spans="2:65" s="12" customFormat="1">
      <c r="B295" s="154"/>
      <c r="D295" s="150" t="s">
        <v>182</v>
      </c>
      <c r="E295" s="155" t="s">
        <v>1</v>
      </c>
      <c r="F295" s="156" t="s">
        <v>2972</v>
      </c>
      <c r="H295" s="157">
        <v>4.2320000000000002</v>
      </c>
      <c r="I295" s="158"/>
      <c r="L295" s="154"/>
      <c r="M295" s="159"/>
      <c r="T295" s="160"/>
      <c r="AT295" s="155" t="s">
        <v>182</v>
      </c>
      <c r="AU295" s="155" t="s">
        <v>98</v>
      </c>
      <c r="AV295" s="12" t="s">
        <v>98</v>
      </c>
      <c r="AW295" s="12" t="s">
        <v>40</v>
      </c>
      <c r="AX295" s="12" t="s">
        <v>85</v>
      </c>
      <c r="AY295" s="155" t="s">
        <v>171</v>
      </c>
    </row>
    <row r="296" spans="2:65" s="13" customFormat="1">
      <c r="B296" s="172"/>
      <c r="D296" s="150" t="s">
        <v>182</v>
      </c>
      <c r="E296" s="173" t="s">
        <v>1</v>
      </c>
      <c r="F296" s="174" t="s">
        <v>546</v>
      </c>
      <c r="H296" s="175">
        <v>29.389000000000003</v>
      </c>
      <c r="I296" s="176"/>
      <c r="L296" s="172"/>
      <c r="M296" s="177"/>
      <c r="T296" s="178"/>
      <c r="AT296" s="173" t="s">
        <v>182</v>
      </c>
      <c r="AU296" s="173" t="s">
        <v>98</v>
      </c>
      <c r="AV296" s="13" t="s">
        <v>178</v>
      </c>
      <c r="AW296" s="13" t="s">
        <v>40</v>
      </c>
      <c r="AX296" s="13" t="s">
        <v>92</v>
      </c>
      <c r="AY296" s="173" t="s">
        <v>171</v>
      </c>
    </row>
    <row r="297" spans="2:65" s="1" customFormat="1" ht="24.15" customHeight="1">
      <c r="B297" s="33"/>
      <c r="C297" s="137" t="s">
        <v>301</v>
      </c>
      <c r="D297" s="137" t="s">
        <v>173</v>
      </c>
      <c r="E297" s="138" t="s">
        <v>2973</v>
      </c>
      <c r="F297" s="139" t="s">
        <v>2974</v>
      </c>
      <c r="G297" s="140" t="s">
        <v>215</v>
      </c>
      <c r="H297" s="141">
        <v>88.353999999999999</v>
      </c>
      <c r="I297" s="142"/>
      <c r="J297" s="143">
        <f>ROUND(I297*H297,2)</f>
        <v>0</v>
      </c>
      <c r="K297" s="139" t="s">
        <v>177</v>
      </c>
      <c r="L297" s="33"/>
      <c r="M297" s="144" t="s">
        <v>1</v>
      </c>
      <c r="N297" s="145" t="s">
        <v>50</v>
      </c>
      <c r="P297" s="146">
        <f>O297*H297</f>
        <v>0</v>
      </c>
      <c r="Q297" s="146">
        <v>1E-4</v>
      </c>
      <c r="R297" s="146">
        <f>Q297*H297</f>
        <v>8.8354000000000002E-3</v>
      </c>
      <c r="S297" s="146">
        <v>2.41</v>
      </c>
      <c r="T297" s="147">
        <f>S297*H297</f>
        <v>212.93314000000001</v>
      </c>
      <c r="AR297" s="148" t="s">
        <v>178</v>
      </c>
      <c r="AT297" s="148" t="s">
        <v>173</v>
      </c>
      <c r="AU297" s="148" t="s">
        <v>98</v>
      </c>
      <c r="AY297" s="17" t="s">
        <v>171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92</v>
      </c>
      <c r="BK297" s="149">
        <f>ROUND(I297*H297,2)</f>
        <v>0</v>
      </c>
      <c r="BL297" s="17" t="s">
        <v>178</v>
      </c>
      <c r="BM297" s="148" t="s">
        <v>2975</v>
      </c>
    </row>
    <row r="298" spans="2:65" s="1" customFormat="1" ht="19.2">
      <c r="B298" s="33"/>
      <c r="D298" s="150" t="s">
        <v>180</v>
      </c>
      <c r="F298" s="151" t="s">
        <v>2976</v>
      </c>
      <c r="I298" s="152"/>
      <c r="L298" s="33"/>
      <c r="M298" s="153"/>
      <c r="T298" s="57"/>
      <c r="AT298" s="17" t="s">
        <v>180</v>
      </c>
      <c r="AU298" s="17" t="s">
        <v>98</v>
      </c>
    </row>
    <row r="299" spans="2:65" s="14" customFormat="1">
      <c r="B299" s="182"/>
      <c r="D299" s="150" t="s">
        <v>182</v>
      </c>
      <c r="E299" s="183" t="s">
        <v>1</v>
      </c>
      <c r="F299" s="184" t="s">
        <v>2846</v>
      </c>
      <c r="H299" s="183" t="s">
        <v>1</v>
      </c>
      <c r="I299" s="185"/>
      <c r="L299" s="182"/>
      <c r="M299" s="186"/>
      <c r="T299" s="187"/>
      <c r="AT299" s="183" t="s">
        <v>182</v>
      </c>
      <c r="AU299" s="183" t="s">
        <v>98</v>
      </c>
      <c r="AV299" s="14" t="s">
        <v>92</v>
      </c>
      <c r="AW299" s="14" t="s">
        <v>40</v>
      </c>
      <c r="AX299" s="14" t="s">
        <v>85</v>
      </c>
      <c r="AY299" s="183" t="s">
        <v>171</v>
      </c>
    </row>
    <row r="300" spans="2:65" s="12" customFormat="1" ht="20.399999999999999">
      <c r="B300" s="154"/>
      <c r="D300" s="150" t="s">
        <v>182</v>
      </c>
      <c r="E300" s="155" t="s">
        <v>1</v>
      </c>
      <c r="F300" s="156" t="s">
        <v>2977</v>
      </c>
      <c r="H300" s="157">
        <v>13.361000000000001</v>
      </c>
      <c r="I300" s="158"/>
      <c r="L300" s="154"/>
      <c r="M300" s="159"/>
      <c r="T300" s="160"/>
      <c r="AT300" s="155" t="s">
        <v>182</v>
      </c>
      <c r="AU300" s="155" t="s">
        <v>98</v>
      </c>
      <c r="AV300" s="12" t="s">
        <v>98</v>
      </c>
      <c r="AW300" s="12" t="s">
        <v>40</v>
      </c>
      <c r="AX300" s="12" t="s">
        <v>85</v>
      </c>
      <c r="AY300" s="155" t="s">
        <v>171</v>
      </c>
    </row>
    <row r="301" spans="2:65" s="12" customFormat="1" ht="20.399999999999999">
      <c r="B301" s="154"/>
      <c r="D301" s="150" t="s">
        <v>182</v>
      </c>
      <c r="E301" s="155" t="s">
        <v>1</v>
      </c>
      <c r="F301" s="156" t="s">
        <v>2978</v>
      </c>
      <c r="H301" s="157">
        <v>14.984999999999999</v>
      </c>
      <c r="I301" s="158"/>
      <c r="L301" s="154"/>
      <c r="M301" s="159"/>
      <c r="T301" s="160"/>
      <c r="AT301" s="155" t="s">
        <v>182</v>
      </c>
      <c r="AU301" s="155" t="s">
        <v>98</v>
      </c>
      <c r="AV301" s="12" t="s">
        <v>98</v>
      </c>
      <c r="AW301" s="12" t="s">
        <v>40</v>
      </c>
      <c r="AX301" s="12" t="s">
        <v>85</v>
      </c>
      <c r="AY301" s="155" t="s">
        <v>171</v>
      </c>
    </row>
    <row r="302" spans="2:65" s="12" customFormat="1" ht="20.399999999999999">
      <c r="B302" s="154"/>
      <c r="D302" s="150" t="s">
        <v>182</v>
      </c>
      <c r="E302" s="155" t="s">
        <v>1</v>
      </c>
      <c r="F302" s="156" t="s">
        <v>2979</v>
      </c>
      <c r="H302" s="157">
        <v>11.115</v>
      </c>
      <c r="I302" s="158"/>
      <c r="L302" s="154"/>
      <c r="M302" s="159"/>
      <c r="T302" s="160"/>
      <c r="AT302" s="155" t="s">
        <v>182</v>
      </c>
      <c r="AU302" s="155" t="s">
        <v>98</v>
      </c>
      <c r="AV302" s="12" t="s">
        <v>98</v>
      </c>
      <c r="AW302" s="12" t="s">
        <v>40</v>
      </c>
      <c r="AX302" s="12" t="s">
        <v>85</v>
      </c>
      <c r="AY302" s="155" t="s">
        <v>171</v>
      </c>
    </row>
    <row r="303" spans="2:65" s="12" customFormat="1" ht="20.399999999999999">
      <c r="B303" s="154"/>
      <c r="D303" s="150" t="s">
        <v>182</v>
      </c>
      <c r="E303" s="155" t="s">
        <v>1</v>
      </c>
      <c r="F303" s="156" t="s">
        <v>2980</v>
      </c>
      <c r="H303" s="157">
        <v>35.531999999999996</v>
      </c>
      <c r="I303" s="158"/>
      <c r="L303" s="154"/>
      <c r="M303" s="159"/>
      <c r="T303" s="160"/>
      <c r="AT303" s="155" t="s">
        <v>182</v>
      </c>
      <c r="AU303" s="155" t="s">
        <v>98</v>
      </c>
      <c r="AV303" s="12" t="s">
        <v>98</v>
      </c>
      <c r="AW303" s="12" t="s">
        <v>40</v>
      </c>
      <c r="AX303" s="12" t="s">
        <v>85</v>
      </c>
      <c r="AY303" s="155" t="s">
        <v>171</v>
      </c>
    </row>
    <row r="304" spans="2:65" s="12" customFormat="1" ht="20.399999999999999">
      <c r="B304" s="154"/>
      <c r="D304" s="150" t="s">
        <v>182</v>
      </c>
      <c r="E304" s="155" t="s">
        <v>1</v>
      </c>
      <c r="F304" s="156" t="s">
        <v>2981</v>
      </c>
      <c r="H304" s="157">
        <v>13.361000000000001</v>
      </c>
      <c r="I304" s="158"/>
      <c r="L304" s="154"/>
      <c r="M304" s="159"/>
      <c r="T304" s="160"/>
      <c r="AT304" s="155" t="s">
        <v>182</v>
      </c>
      <c r="AU304" s="155" t="s">
        <v>98</v>
      </c>
      <c r="AV304" s="12" t="s">
        <v>98</v>
      </c>
      <c r="AW304" s="12" t="s">
        <v>40</v>
      </c>
      <c r="AX304" s="12" t="s">
        <v>85</v>
      </c>
      <c r="AY304" s="155" t="s">
        <v>171</v>
      </c>
    </row>
    <row r="305" spans="2:65" s="13" customFormat="1">
      <c r="B305" s="172"/>
      <c r="D305" s="150" t="s">
        <v>182</v>
      </c>
      <c r="E305" s="173" t="s">
        <v>1</v>
      </c>
      <c r="F305" s="174" t="s">
        <v>546</v>
      </c>
      <c r="H305" s="175">
        <v>88.353999999999999</v>
      </c>
      <c r="I305" s="176"/>
      <c r="L305" s="172"/>
      <c r="M305" s="177"/>
      <c r="T305" s="178"/>
      <c r="AT305" s="173" t="s">
        <v>182</v>
      </c>
      <c r="AU305" s="173" t="s">
        <v>98</v>
      </c>
      <c r="AV305" s="13" t="s">
        <v>178</v>
      </c>
      <c r="AW305" s="13" t="s">
        <v>40</v>
      </c>
      <c r="AX305" s="13" t="s">
        <v>92</v>
      </c>
      <c r="AY305" s="173" t="s">
        <v>171</v>
      </c>
    </row>
    <row r="306" spans="2:65" s="11" customFormat="1" ht="22.8" customHeight="1">
      <c r="B306" s="125"/>
      <c r="D306" s="126" t="s">
        <v>84</v>
      </c>
      <c r="E306" s="135" t="s">
        <v>538</v>
      </c>
      <c r="F306" s="135" t="s">
        <v>539</v>
      </c>
      <c r="I306" s="128"/>
      <c r="J306" s="136">
        <f>BK306</f>
        <v>0</v>
      </c>
      <c r="L306" s="125"/>
      <c r="M306" s="130"/>
      <c r="P306" s="131">
        <f>SUM(P307:P335)</f>
        <v>0</v>
      </c>
      <c r="R306" s="131">
        <f>SUM(R307:R335)</f>
        <v>0</v>
      </c>
      <c r="T306" s="132">
        <f>SUM(T307:T335)</f>
        <v>0</v>
      </c>
      <c r="AR306" s="126" t="s">
        <v>92</v>
      </c>
      <c r="AT306" s="133" t="s">
        <v>84</v>
      </c>
      <c r="AU306" s="133" t="s">
        <v>92</v>
      </c>
      <c r="AY306" s="126" t="s">
        <v>171</v>
      </c>
      <c r="BK306" s="134">
        <f>SUM(BK307:BK335)</f>
        <v>0</v>
      </c>
    </row>
    <row r="307" spans="2:65" s="1" customFormat="1" ht="33" customHeight="1">
      <c r="B307" s="33"/>
      <c r="C307" s="137" t="s">
        <v>308</v>
      </c>
      <c r="D307" s="137" t="s">
        <v>173</v>
      </c>
      <c r="E307" s="138" t="s">
        <v>2982</v>
      </c>
      <c r="F307" s="139" t="s">
        <v>2983</v>
      </c>
      <c r="G307" s="140" t="s">
        <v>253</v>
      </c>
      <c r="H307" s="141">
        <v>1.298</v>
      </c>
      <c r="I307" s="142"/>
      <c r="J307" s="143">
        <f>ROUND(I307*H307,2)</f>
        <v>0</v>
      </c>
      <c r="K307" s="139" t="s">
        <v>177</v>
      </c>
      <c r="L307" s="33"/>
      <c r="M307" s="144" t="s">
        <v>1</v>
      </c>
      <c r="N307" s="145" t="s">
        <v>50</v>
      </c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AR307" s="148" t="s">
        <v>178</v>
      </c>
      <c r="AT307" s="148" t="s">
        <v>173</v>
      </c>
      <c r="AU307" s="148" t="s">
        <v>98</v>
      </c>
      <c r="AY307" s="17" t="s">
        <v>171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7" t="s">
        <v>92</v>
      </c>
      <c r="BK307" s="149">
        <f>ROUND(I307*H307,2)</f>
        <v>0</v>
      </c>
      <c r="BL307" s="17" t="s">
        <v>178</v>
      </c>
      <c r="BM307" s="148" t="s">
        <v>2984</v>
      </c>
    </row>
    <row r="308" spans="2:65" s="1" customFormat="1" ht="28.8">
      <c r="B308" s="33"/>
      <c r="D308" s="150" t="s">
        <v>180</v>
      </c>
      <c r="F308" s="151" t="s">
        <v>2985</v>
      </c>
      <c r="I308" s="152"/>
      <c r="L308" s="33"/>
      <c r="M308" s="153"/>
      <c r="T308" s="57"/>
      <c r="AT308" s="17" t="s">
        <v>180</v>
      </c>
      <c r="AU308" s="17" t="s">
        <v>98</v>
      </c>
    </row>
    <row r="309" spans="2:65" s="12" customFormat="1">
      <c r="B309" s="154"/>
      <c r="D309" s="150" t="s">
        <v>182</v>
      </c>
      <c r="E309" s="155" t="s">
        <v>1</v>
      </c>
      <c r="F309" s="156" t="s">
        <v>2986</v>
      </c>
      <c r="H309" s="157">
        <v>1.298</v>
      </c>
      <c r="I309" s="158"/>
      <c r="L309" s="154"/>
      <c r="M309" s="159"/>
      <c r="T309" s="160"/>
      <c r="AT309" s="155" t="s">
        <v>182</v>
      </c>
      <c r="AU309" s="155" t="s">
        <v>98</v>
      </c>
      <c r="AV309" s="12" t="s">
        <v>98</v>
      </c>
      <c r="AW309" s="12" t="s">
        <v>40</v>
      </c>
      <c r="AX309" s="12" t="s">
        <v>85</v>
      </c>
      <c r="AY309" s="155" t="s">
        <v>171</v>
      </c>
    </row>
    <row r="310" spans="2:65" s="13" customFormat="1">
      <c r="B310" s="172"/>
      <c r="D310" s="150" t="s">
        <v>182</v>
      </c>
      <c r="E310" s="173" t="s">
        <v>1</v>
      </c>
      <c r="F310" s="174" t="s">
        <v>546</v>
      </c>
      <c r="H310" s="175">
        <v>1.298</v>
      </c>
      <c r="I310" s="176"/>
      <c r="L310" s="172"/>
      <c r="M310" s="177"/>
      <c r="T310" s="178"/>
      <c r="AT310" s="173" t="s">
        <v>182</v>
      </c>
      <c r="AU310" s="173" t="s">
        <v>98</v>
      </c>
      <c r="AV310" s="13" t="s">
        <v>178</v>
      </c>
      <c r="AW310" s="13" t="s">
        <v>40</v>
      </c>
      <c r="AX310" s="13" t="s">
        <v>92</v>
      </c>
      <c r="AY310" s="173" t="s">
        <v>171</v>
      </c>
    </row>
    <row r="311" spans="2:65" s="1" customFormat="1" ht="33" customHeight="1">
      <c r="B311" s="33"/>
      <c r="C311" s="137" t="s">
        <v>311</v>
      </c>
      <c r="D311" s="137" t="s">
        <v>173</v>
      </c>
      <c r="E311" s="138" t="s">
        <v>2987</v>
      </c>
      <c r="F311" s="139" t="s">
        <v>2988</v>
      </c>
      <c r="G311" s="140" t="s">
        <v>253</v>
      </c>
      <c r="H311" s="141">
        <v>53.046999999999997</v>
      </c>
      <c r="I311" s="142"/>
      <c r="J311" s="143">
        <f>ROUND(I311*H311,2)</f>
        <v>0</v>
      </c>
      <c r="K311" s="139" t="s">
        <v>177</v>
      </c>
      <c r="L311" s="33"/>
      <c r="M311" s="144" t="s">
        <v>1</v>
      </c>
      <c r="N311" s="145" t="s">
        <v>50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178</v>
      </c>
      <c r="AT311" s="148" t="s">
        <v>173</v>
      </c>
      <c r="AU311" s="148" t="s">
        <v>98</v>
      </c>
      <c r="AY311" s="17" t="s">
        <v>171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92</v>
      </c>
      <c r="BK311" s="149">
        <f>ROUND(I311*H311,2)</f>
        <v>0</v>
      </c>
      <c r="BL311" s="17" t="s">
        <v>178</v>
      </c>
      <c r="BM311" s="148" t="s">
        <v>2989</v>
      </c>
    </row>
    <row r="312" spans="2:65" s="1" customFormat="1" ht="28.8">
      <c r="B312" s="33"/>
      <c r="D312" s="150" t="s">
        <v>180</v>
      </c>
      <c r="F312" s="151" t="s">
        <v>2990</v>
      </c>
      <c r="I312" s="152"/>
      <c r="L312" s="33"/>
      <c r="M312" s="153"/>
      <c r="T312" s="57"/>
      <c r="AT312" s="17" t="s">
        <v>180</v>
      </c>
      <c r="AU312" s="17" t="s">
        <v>98</v>
      </c>
    </row>
    <row r="313" spans="2:65" s="12" customFormat="1">
      <c r="B313" s="154"/>
      <c r="D313" s="150" t="s">
        <v>182</v>
      </c>
      <c r="E313" s="155" t="s">
        <v>1</v>
      </c>
      <c r="F313" s="156" t="s">
        <v>2991</v>
      </c>
      <c r="H313" s="157">
        <v>53.046999999999997</v>
      </c>
      <c r="I313" s="158"/>
      <c r="L313" s="154"/>
      <c r="M313" s="159"/>
      <c r="T313" s="160"/>
      <c r="AT313" s="155" t="s">
        <v>182</v>
      </c>
      <c r="AU313" s="155" t="s">
        <v>98</v>
      </c>
      <c r="AV313" s="12" t="s">
        <v>98</v>
      </c>
      <c r="AW313" s="12" t="s">
        <v>40</v>
      </c>
      <c r="AX313" s="12" t="s">
        <v>85</v>
      </c>
      <c r="AY313" s="155" t="s">
        <v>171</v>
      </c>
    </row>
    <row r="314" spans="2:65" s="13" customFormat="1">
      <c r="B314" s="172"/>
      <c r="D314" s="150" t="s">
        <v>182</v>
      </c>
      <c r="E314" s="173" t="s">
        <v>1</v>
      </c>
      <c r="F314" s="174" t="s">
        <v>546</v>
      </c>
      <c r="H314" s="175">
        <v>53.046999999999997</v>
      </c>
      <c r="I314" s="176"/>
      <c r="L314" s="172"/>
      <c r="M314" s="177"/>
      <c r="T314" s="178"/>
      <c r="AT314" s="173" t="s">
        <v>182</v>
      </c>
      <c r="AU314" s="173" t="s">
        <v>98</v>
      </c>
      <c r="AV314" s="13" t="s">
        <v>178</v>
      </c>
      <c r="AW314" s="13" t="s">
        <v>40</v>
      </c>
      <c r="AX314" s="13" t="s">
        <v>92</v>
      </c>
      <c r="AY314" s="173" t="s">
        <v>171</v>
      </c>
    </row>
    <row r="315" spans="2:65" s="1" customFormat="1" ht="16.5" customHeight="1">
      <c r="B315" s="33"/>
      <c r="C315" s="137" t="s">
        <v>318</v>
      </c>
      <c r="D315" s="137" t="s">
        <v>173</v>
      </c>
      <c r="E315" s="138" t="s">
        <v>2992</v>
      </c>
      <c r="F315" s="139" t="s">
        <v>2993</v>
      </c>
      <c r="G315" s="140" t="s">
        <v>253</v>
      </c>
      <c r="H315" s="141">
        <v>292.22500000000002</v>
      </c>
      <c r="I315" s="142"/>
      <c r="J315" s="143">
        <f>ROUND(I315*H315,2)</f>
        <v>0</v>
      </c>
      <c r="K315" s="139" t="s">
        <v>177</v>
      </c>
      <c r="L315" s="33"/>
      <c r="M315" s="144" t="s">
        <v>1</v>
      </c>
      <c r="N315" s="145" t="s">
        <v>50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178</v>
      </c>
      <c r="AT315" s="148" t="s">
        <v>173</v>
      </c>
      <c r="AU315" s="148" t="s">
        <v>98</v>
      </c>
      <c r="AY315" s="17" t="s">
        <v>171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7" t="s">
        <v>92</v>
      </c>
      <c r="BK315" s="149">
        <f>ROUND(I315*H315,2)</f>
        <v>0</v>
      </c>
      <c r="BL315" s="17" t="s">
        <v>178</v>
      </c>
      <c r="BM315" s="148" t="s">
        <v>2994</v>
      </c>
    </row>
    <row r="316" spans="2:65" s="1" customFormat="1" ht="19.2">
      <c r="B316" s="33"/>
      <c r="D316" s="150" t="s">
        <v>180</v>
      </c>
      <c r="F316" s="151" t="s">
        <v>2995</v>
      </c>
      <c r="I316" s="152"/>
      <c r="L316" s="33"/>
      <c r="M316" s="153"/>
      <c r="T316" s="57"/>
      <c r="AT316" s="17" t="s">
        <v>180</v>
      </c>
      <c r="AU316" s="17" t="s">
        <v>98</v>
      </c>
    </row>
    <row r="317" spans="2:65" s="12" customFormat="1">
      <c r="B317" s="154"/>
      <c r="D317" s="150" t="s">
        <v>182</v>
      </c>
      <c r="E317" s="155" t="s">
        <v>1</v>
      </c>
      <c r="F317" s="156" t="s">
        <v>2996</v>
      </c>
      <c r="H317" s="157">
        <v>237.88</v>
      </c>
      <c r="I317" s="158"/>
      <c r="L317" s="154"/>
      <c r="M317" s="159"/>
      <c r="T317" s="160"/>
      <c r="AT317" s="155" t="s">
        <v>182</v>
      </c>
      <c r="AU317" s="155" t="s">
        <v>98</v>
      </c>
      <c r="AV317" s="12" t="s">
        <v>98</v>
      </c>
      <c r="AW317" s="12" t="s">
        <v>40</v>
      </c>
      <c r="AX317" s="12" t="s">
        <v>85</v>
      </c>
      <c r="AY317" s="155" t="s">
        <v>171</v>
      </c>
    </row>
    <row r="318" spans="2:65" s="15" customFormat="1">
      <c r="B318" s="188"/>
      <c r="D318" s="150" t="s">
        <v>182</v>
      </c>
      <c r="E318" s="189" t="s">
        <v>1</v>
      </c>
      <c r="F318" s="190" t="s">
        <v>808</v>
      </c>
      <c r="H318" s="191">
        <v>237.88</v>
      </c>
      <c r="I318" s="192"/>
      <c r="L318" s="188"/>
      <c r="M318" s="193"/>
      <c r="T318" s="194"/>
      <c r="AT318" s="189" t="s">
        <v>182</v>
      </c>
      <c r="AU318" s="189" t="s">
        <v>98</v>
      </c>
      <c r="AV318" s="15" t="s">
        <v>190</v>
      </c>
      <c r="AW318" s="15" t="s">
        <v>40</v>
      </c>
      <c r="AX318" s="15" t="s">
        <v>85</v>
      </c>
      <c r="AY318" s="189" t="s">
        <v>171</v>
      </c>
    </row>
    <row r="319" spans="2:65" s="12" customFormat="1">
      <c r="B319" s="154"/>
      <c r="D319" s="150" t="s">
        <v>182</v>
      </c>
      <c r="E319" s="155" t="s">
        <v>1</v>
      </c>
      <c r="F319" s="156" t="s">
        <v>2991</v>
      </c>
      <c r="H319" s="157">
        <v>53.046999999999997</v>
      </c>
      <c r="I319" s="158"/>
      <c r="L319" s="154"/>
      <c r="M319" s="159"/>
      <c r="T319" s="160"/>
      <c r="AT319" s="155" t="s">
        <v>182</v>
      </c>
      <c r="AU319" s="155" t="s">
        <v>98</v>
      </c>
      <c r="AV319" s="12" t="s">
        <v>98</v>
      </c>
      <c r="AW319" s="12" t="s">
        <v>40</v>
      </c>
      <c r="AX319" s="12" t="s">
        <v>85</v>
      </c>
      <c r="AY319" s="155" t="s">
        <v>171</v>
      </c>
    </row>
    <row r="320" spans="2:65" s="15" customFormat="1">
      <c r="B320" s="188"/>
      <c r="D320" s="150" t="s">
        <v>182</v>
      </c>
      <c r="E320" s="189" t="s">
        <v>1</v>
      </c>
      <c r="F320" s="190" t="s">
        <v>808</v>
      </c>
      <c r="H320" s="191">
        <v>53.046999999999997</v>
      </c>
      <c r="I320" s="192"/>
      <c r="L320" s="188"/>
      <c r="M320" s="193"/>
      <c r="T320" s="194"/>
      <c r="AT320" s="189" t="s">
        <v>182</v>
      </c>
      <c r="AU320" s="189" t="s">
        <v>98</v>
      </c>
      <c r="AV320" s="15" t="s">
        <v>190</v>
      </c>
      <c r="AW320" s="15" t="s">
        <v>40</v>
      </c>
      <c r="AX320" s="15" t="s">
        <v>85</v>
      </c>
      <c r="AY320" s="189" t="s">
        <v>171</v>
      </c>
    </row>
    <row r="321" spans="2:65" s="12" customFormat="1">
      <c r="B321" s="154"/>
      <c r="D321" s="150" t="s">
        <v>182</v>
      </c>
      <c r="E321" s="155" t="s">
        <v>1</v>
      </c>
      <c r="F321" s="156" t="s">
        <v>2986</v>
      </c>
      <c r="H321" s="157">
        <v>1.298</v>
      </c>
      <c r="I321" s="158"/>
      <c r="L321" s="154"/>
      <c r="M321" s="159"/>
      <c r="T321" s="160"/>
      <c r="AT321" s="155" t="s">
        <v>182</v>
      </c>
      <c r="AU321" s="155" t="s">
        <v>98</v>
      </c>
      <c r="AV321" s="12" t="s">
        <v>98</v>
      </c>
      <c r="AW321" s="12" t="s">
        <v>40</v>
      </c>
      <c r="AX321" s="12" t="s">
        <v>85</v>
      </c>
      <c r="AY321" s="155" t="s">
        <v>171</v>
      </c>
    </row>
    <row r="322" spans="2:65" s="15" customFormat="1">
      <c r="B322" s="188"/>
      <c r="D322" s="150" t="s">
        <v>182</v>
      </c>
      <c r="E322" s="189" t="s">
        <v>1</v>
      </c>
      <c r="F322" s="190" t="s">
        <v>808</v>
      </c>
      <c r="H322" s="191">
        <v>1.298</v>
      </c>
      <c r="I322" s="192"/>
      <c r="L322" s="188"/>
      <c r="M322" s="193"/>
      <c r="T322" s="194"/>
      <c r="AT322" s="189" t="s">
        <v>182</v>
      </c>
      <c r="AU322" s="189" t="s">
        <v>98</v>
      </c>
      <c r="AV322" s="15" t="s">
        <v>190</v>
      </c>
      <c r="AW322" s="15" t="s">
        <v>40</v>
      </c>
      <c r="AX322" s="15" t="s">
        <v>85</v>
      </c>
      <c r="AY322" s="189" t="s">
        <v>171</v>
      </c>
    </row>
    <row r="323" spans="2:65" s="13" customFormat="1">
      <c r="B323" s="172"/>
      <c r="D323" s="150" t="s">
        <v>182</v>
      </c>
      <c r="E323" s="173" t="s">
        <v>1</v>
      </c>
      <c r="F323" s="174" t="s">
        <v>546</v>
      </c>
      <c r="H323" s="175">
        <v>292.22500000000002</v>
      </c>
      <c r="I323" s="176"/>
      <c r="L323" s="172"/>
      <c r="M323" s="177"/>
      <c r="T323" s="178"/>
      <c r="AT323" s="173" t="s">
        <v>182</v>
      </c>
      <c r="AU323" s="173" t="s">
        <v>98</v>
      </c>
      <c r="AV323" s="13" t="s">
        <v>178</v>
      </c>
      <c r="AW323" s="13" t="s">
        <v>40</v>
      </c>
      <c r="AX323" s="13" t="s">
        <v>92</v>
      </c>
      <c r="AY323" s="173" t="s">
        <v>171</v>
      </c>
    </row>
    <row r="324" spans="2:65" s="1" customFormat="1" ht="24.15" customHeight="1">
      <c r="B324" s="33"/>
      <c r="C324" s="137" t="s">
        <v>324</v>
      </c>
      <c r="D324" s="137" t="s">
        <v>173</v>
      </c>
      <c r="E324" s="138" t="s">
        <v>2997</v>
      </c>
      <c r="F324" s="139" t="s">
        <v>2998</v>
      </c>
      <c r="G324" s="140" t="s">
        <v>253</v>
      </c>
      <c r="H324" s="141">
        <v>7013.4</v>
      </c>
      <c r="I324" s="142"/>
      <c r="J324" s="143">
        <f>ROUND(I324*H324,2)</f>
        <v>0</v>
      </c>
      <c r="K324" s="139" t="s">
        <v>177</v>
      </c>
      <c r="L324" s="33"/>
      <c r="M324" s="144" t="s">
        <v>1</v>
      </c>
      <c r="N324" s="145" t="s">
        <v>50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178</v>
      </c>
      <c r="AT324" s="148" t="s">
        <v>173</v>
      </c>
      <c r="AU324" s="148" t="s">
        <v>98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92</v>
      </c>
      <c r="BK324" s="149">
        <f>ROUND(I324*H324,2)</f>
        <v>0</v>
      </c>
      <c r="BL324" s="17" t="s">
        <v>178</v>
      </c>
      <c r="BM324" s="148" t="s">
        <v>2999</v>
      </c>
    </row>
    <row r="325" spans="2:65" s="1" customFormat="1" ht="28.8">
      <c r="B325" s="33"/>
      <c r="D325" s="150" t="s">
        <v>180</v>
      </c>
      <c r="F325" s="151" t="s">
        <v>3000</v>
      </c>
      <c r="I325" s="152"/>
      <c r="L325" s="33"/>
      <c r="M325" s="153"/>
      <c r="T325" s="57"/>
      <c r="AT325" s="17" t="s">
        <v>180</v>
      </c>
      <c r="AU325" s="17" t="s">
        <v>98</v>
      </c>
    </row>
    <row r="326" spans="2:65" s="12" customFormat="1">
      <c r="B326" s="154"/>
      <c r="D326" s="150" t="s">
        <v>182</v>
      </c>
      <c r="E326" s="155" t="s">
        <v>1</v>
      </c>
      <c r="F326" s="156" t="s">
        <v>3001</v>
      </c>
      <c r="H326" s="157">
        <v>7013.4</v>
      </c>
      <c r="I326" s="158"/>
      <c r="L326" s="154"/>
      <c r="M326" s="159"/>
      <c r="T326" s="160"/>
      <c r="AT326" s="155" t="s">
        <v>182</v>
      </c>
      <c r="AU326" s="155" t="s">
        <v>98</v>
      </c>
      <c r="AV326" s="12" t="s">
        <v>98</v>
      </c>
      <c r="AW326" s="12" t="s">
        <v>40</v>
      </c>
      <c r="AX326" s="12" t="s">
        <v>85</v>
      </c>
      <c r="AY326" s="155" t="s">
        <v>171</v>
      </c>
    </row>
    <row r="327" spans="2:65" s="13" customFormat="1">
      <c r="B327" s="172"/>
      <c r="D327" s="150" t="s">
        <v>182</v>
      </c>
      <c r="E327" s="173" t="s">
        <v>1</v>
      </c>
      <c r="F327" s="174" t="s">
        <v>546</v>
      </c>
      <c r="H327" s="175">
        <v>7013.4</v>
      </c>
      <c r="I327" s="176"/>
      <c r="L327" s="172"/>
      <c r="M327" s="177"/>
      <c r="T327" s="178"/>
      <c r="AT327" s="173" t="s">
        <v>182</v>
      </c>
      <c r="AU327" s="173" t="s">
        <v>98</v>
      </c>
      <c r="AV327" s="13" t="s">
        <v>178</v>
      </c>
      <c r="AW327" s="13" t="s">
        <v>40</v>
      </c>
      <c r="AX327" s="13" t="s">
        <v>92</v>
      </c>
      <c r="AY327" s="173" t="s">
        <v>171</v>
      </c>
    </row>
    <row r="328" spans="2:65" s="1" customFormat="1" ht="24.15" customHeight="1">
      <c r="B328" s="33"/>
      <c r="C328" s="137" t="s">
        <v>329</v>
      </c>
      <c r="D328" s="137" t="s">
        <v>173</v>
      </c>
      <c r="E328" s="138" t="s">
        <v>2006</v>
      </c>
      <c r="F328" s="139" t="s">
        <v>2007</v>
      </c>
      <c r="G328" s="140" t="s">
        <v>253</v>
      </c>
      <c r="H328" s="141">
        <v>292.22500000000002</v>
      </c>
      <c r="I328" s="142"/>
      <c r="J328" s="143">
        <f>ROUND(I328*H328,2)</f>
        <v>0</v>
      </c>
      <c r="K328" s="139" t="s">
        <v>177</v>
      </c>
      <c r="L328" s="33"/>
      <c r="M328" s="144" t="s">
        <v>1</v>
      </c>
      <c r="N328" s="145" t="s">
        <v>50</v>
      </c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AR328" s="148" t="s">
        <v>178</v>
      </c>
      <c r="AT328" s="148" t="s">
        <v>173</v>
      </c>
      <c r="AU328" s="148" t="s">
        <v>98</v>
      </c>
      <c r="AY328" s="17" t="s">
        <v>171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92</v>
      </c>
      <c r="BK328" s="149">
        <f>ROUND(I328*H328,2)</f>
        <v>0</v>
      </c>
      <c r="BL328" s="17" t="s">
        <v>178</v>
      </c>
      <c r="BM328" s="148" t="s">
        <v>3002</v>
      </c>
    </row>
    <row r="329" spans="2:65" s="1" customFormat="1" ht="19.2">
      <c r="B329" s="33"/>
      <c r="D329" s="150" t="s">
        <v>180</v>
      </c>
      <c r="F329" s="151" t="s">
        <v>2009</v>
      </c>
      <c r="I329" s="152"/>
      <c r="L329" s="33"/>
      <c r="M329" s="153"/>
      <c r="T329" s="57"/>
      <c r="AT329" s="17" t="s">
        <v>180</v>
      </c>
      <c r="AU329" s="17" t="s">
        <v>98</v>
      </c>
    </row>
    <row r="330" spans="2:65" s="12" customFormat="1">
      <c r="B330" s="154"/>
      <c r="D330" s="150" t="s">
        <v>182</v>
      </c>
      <c r="E330" s="155" t="s">
        <v>1</v>
      </c>
      <c r="F330" s="156" t="s">
        <v>3003</v>
      </c>
      <c r="H330" s="157">
        <v>292.22500000000002</v>
      </c>
      <c r="I330" s="158"/>
      <c r="L330" s="154"/>
      <c r="M330" s="159"/>
      <c r="T330" s="160"/>
      <c r="AT330" s="155" t="s">
        <v>182</v>
      </c>
      <c r="AU330" s="155" t="s">
        <v>98</v>
      </c>
      <c r="AV330" s="12" t="s">
        <v>98</v>
      </c>
      <c r="AW330" s="12" t="s">
        <v>40</v>
      </c>
      <c r="AX330" s="12" t="s">
        <v>85</v>
      </c>
      <c r="AY330" s="155" t="s">
        <v>171</v>
      </c>
    </row>
    <row r="331" spans="2:65" s="13" customFormat="1">
      <c r="B331" s="172"/>
      <c r="D331" s="150" t="s">
        <v>182</v>
      </c>
      <c r="E331" s="173" t="s">
        <v>1</v>
      </c>
      <c r="F331" s="174" t="s">
        <v>546</v>
      </c>
      <c r="H331" s="175">
        <v>292.22500000000002</v>
      </c>
      <c r="I331" s="176"/>
      <c r="L331" s="172"/>
      <c r="M331" s="177"/>
      <c r="T331" s="178"/>
      <c r="AT331" s="173" t="s">
        <v>182</v>
      </c>
      <c r="AU331" s="173" t="s">
        <v>98</v>
      </c>
      <c r="AV331" s="13" t="s">
        <v>178</v>
      </c>
      <c r="AW331" s="13" t="s">
        <v>40</v>
      </c>
      <c r="AX331" s="13" t="s">
        <v>92</v>
      </c>
      <c r="AY331" s="173" t="s">
        <v>171</v>
      </c>
    </row>
    <row r="332" spans="2:65" s="1" customFormat="1" ht="37.799999999999997" customHeight="1">
      <c r="B332" s="33"/>
      <c r="C332" s="137" t="s">
        <v>335</v>
      </c>
      <c r="D332" s="137" t="s">
        <v>173</v>
      </c>
      <c r="E332" s="138" t="s">
        <v>2013</v>
      </c>
      <c r="F332" s="139" t="s">
        <v>2014</v>
      </c>
      <c r="G332" s="140" t="s">
        <v>253</v>
      </c>
      <c r="H332" s="141">
        <v>237.88</v>
      </c>
      <c r="I332" s="142"/>
      <c r="J332" s="143">
        <f>ROUND(I332*H332,2)</f>
        <v>0</v>
      </c>
      <c r="K332" s="139" t="s">
        <v>177</v>
      </c>
      <c r="L332" s="33"/>
      <c r="M332" s="144" t="s">
        <v>1</v>
      </c>
      <c r="N332" s="145" t="s">
        <v>50</v>
      </c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AR332" s="148" t="s">
        <v>178</v>
      </c>
      <c r="AT332" s="148" t="s">
        <v>173</v>
      </c>
      <c r="AU332" s="148" t="s">
        <v>98</v>
      </c>
      <c r="AY332" s="17" t="s">
        <v>171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7" t="s">
        <v>92</v>
      </c>
      <c r="BK332" s="149">
        <f>ROUND(I332*H332,2)</f>
        <v>0</v>
      </c>
      <c r="BL332" s="17" t="s">
        <v>178</v>
      </c>
      <c r="BM332" s="148" t="s">
        <v>3004</v>
      </c>
    </row>
    <row r="333" spans="2:65" s="1" customFormat="1" ht="28.8">
      <c r="B333" s="33"/>
      <c r="D333" s="150" t="s">
        <v>180</v>
      </c>
      <c r="F333" s="151" t="s">
        <v>2016</v>
      </c>
      <c r="I333" s="152"/>
      <c r="L333" s="33"/>
      <c r="M333" s="153"/>
      <c r="T333" s="57"/>
      <c r="AT333" s="17" t="s">
        <v>180</v>
      </c>
      <c r="AU333" s="17" t="s">
        <v>98</v>
      </c>
    </row>
    <row r="334" spans="2:65" s="12" customFormat="1">
      <c r="B334" s="154"/>
      <c r="D334" s="150" t="s">
        <v>182</v>
      </c>
      <c r="E334" s="155" t="s">
        <v>1</v>
      </c>
      <c r="F334" s="156" t="s">
        <v>2996</v>
      </c>
      <c r="H334" s="157">
        <v>237.88</v>
      </c>
      <c r="I334" s="158"/>
      <c r="L334" s="154"/>
      <c r="M334" s="159"/>
      <c r="T334" s="160"/>
      <c r="AT334" s="155" t="s">
        <v>182</v>
      </c>
      <c r="AU334" s="155" t="s">
        <v>98</v>
      </c>
      <c r="AV334" s="12" t="s">
        <v>98</v>
      </c>
      <c r="AW334" s="12" t="s">
        <v>40</v>
      </c>
      <c r="AX334" s="12" t="s">
        <v>85</v>
      </c>
      <c r="AY334" s="155" t="s">
        <v>171</v>
      </c>
    </row>
    <row r="335" spans="2:65" s="13" customFormat="1">
      <c r="B335" s="172"/>
      <c r="D335" s="150" t="s">
        <v>182</v>
      </c>
      <c r="E335" s="173" t="s">
        <v>1</v>
      </c>
      <c r="F335" s="174" t="s">
        <v>546</v>
      </c>
      <c r="H335" s="175">
        <v>237.88</v>
      </c>
      <c r="I335" s="176"/>
      <c r="L335" s="172"/>
      <c r="M335" s="177"/>
      <c r="T335" s="178"/>
      <c r="AT335" s="173" t="s">
        <v>182</v>
      </c>
      <c r="AU335" s="173" t="s">
        <v>98</v>
      </c>
      <c r="AV335" s="13" t="s">
        <v>178</v>
      </c>
      <c r="AW335" s="13" t="s">
        <v>40</v>
      </c>
      <c r="AX335" s="13" t="s">
        <v>92</v>
      </c>
      <c r="AY335" s="173" t="s">
        <v>171</v>
      </c>
    </row>
    <row r="336" spans="2:65" s="11" customFormat="1" ht="22.8" customHeight="1">
      <c r="B336" s="125"/>
      <c r="D336" s="126" t="s">
        <v>84</v>
      </c>
      <c r="E336" s="135" t="s">
        <v>574</v>
      </c>
      <c r="F336" s="135" t="s">
        <v>575</v>
      </c>
      <c r="I336" s="128"/>
      <c r="J336" s="136">
        <f>BK336</f>
        <v>0</v>
      </c>
      <c r="L336" s="125"/>
      <c r="M336" s="130"/>
      <c r="P336" s="131">
        <f>SUM(P337:P338)</f>
        <v>0</v>
      </c>
      <c r="R336" s="131">
        <f>SUM(R337:R338)</f>
        <v>0</v>
      </c>
      <c r="T336" s="132">
        <f>SUM(T337:T338)</f>
        <v>0</v>
      </c>
      <c r="AR336" s="126" t="s">
        <v>92</v>
      </c>
      <c r="AT336" s="133" t="s">
        <v>84</v>
      </c>
      <c r="AU336" s="133" t="s">
        <v>92</v>
      </c>
      <c r="AY336" s="126" t="s">
        <v>171</v>
      </c>
      <c r="BK336" s="134">
        <f>SUM(BK337:BK338)</f>
        <v>0</v>
      </c>
    </row>
    <row r="337" spans="2:65" s="1" customFormat="1" ht="16.5" customHeight="1">
      <c r="B337" s="33"/>
      <c r="C337" s="137" t="s">
        <v>340</v>
      </c>
      <c r="D337" s="137" t="s">
        <v>173</v>
      </c>
      <c r="E337" s="138" t="s">
        <v>3005</v>
      </c>
      <c r="F337" s="139" t="s">
        <v>3006</v>
      </c>
      <c r="G337" s="140" t="s">
        <v>253</v>
      </c>
      <c r="H337" s="141">
        <v>1.4970000000000001</v>
      </c>
      <c r="I337" s="142"/>
      <c r="J337" s="143">
        <f>ROUND(I337*H337,2)</f>
        <v>0</v>
      </c>
      <c r="K337" s="139" t="s">
        <v>177</v>
      </c>
      <c r="L337" s="33"/>
      <c r="M337" s="144" t="s">
        <v>1</v>
      </c>
      <c r="N337" s="145" t="s">
        <v>50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178</v>
      </c>
      <c r="AT337" s="148" t="s">
        <v>173</v>
      </c>
      <c r="AU337" s="148" t="s">
        <v>98</v>
      </c>
      <c r="AY337" s="17" t="s">
        <v>171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92</v>
      </c>
      <c r="BK337" s="149">
        <f>ROUND(I337*H337,2)</f>
        <v>0</v>
      </c>
      <c r="BL337" s="17" t="s">
        <v>178</v>
      </c>
      <c r="BM337" s="148" t="s">
        <v>3007</v>
      </c>
    </row>
    <row r="338" spans="2:65" s="1" customFormat="1">
      <c r="B338" s="33"/>
      <c r="D338" s="150" t="s">
        <v>180</v>
      </c>
      <c r="F338" s="151" t="s">
        <v>3008</v>
      </c>
      <c r="I338" s="152"/>
      <c r="L338" s="33"/>
      <c r="M338" s="153"/>
      <c r="T338" s="57"/>
      <c r="AT338" s="17" t="s">
        <v>180</v>
      </c>
      <c r="AU338" s="17" t="s">
        <v>98</v>
      </c>
    </row>
    <row r="339" spans="2:65" s="11" customFormat="1" ht="25.95" customHeight="1">
      <c r="B339" s="125"/>
      <c r="D339" s="126" t="s">
        <v>84</v>
      </c>
      <c r="E339" s="127" t="s">
        <v>3009</v>
      </c>
      <c r="F339" s="127" t="s">
        <v>3010</v>
      </c>
      <c r="I339" s="128"/>
      <c r="J339" s="129">
        <f>BK339</f>
        <v>0</v>
      </c>
      <c r="L339" s="125"/>
      <c r="M339" s="130"/>
      <c r="P339" s="131">
        <f>P340</f>
        <v>0</v>
      </c>
      <c r="R339" s="131">
        <f>R340</f>
        <v>0</v>
      </c>
      <c r="T339" s="132">
        <f>T340</f>
        <v>1.2973999999999999</v>
      </c>
      <c r="AR339" s="126" t="s">
        <v>98</v>
      </c>
      <c r="AT339" s="133" t="s">
        <v>84</v>
      </c>
      <c r="AU339" s="133" t="s">
        <v>85</v>
      </c>
      <c r="AY339" s="126" t="s">
        <v>171</v>
      </c>
      <c r="BK339" s="134">
        <f>BK340</f>
        <v>0</v>
      </c>
    </row>
    <row r="340" spans="2:65" s="11" customFormat="1" ht="22.8" customHeight="1">
      <c r="B340" s="125"/>
      <c r="D340" s="126" t="s">
        <v>84</v>
      </c>
      <c r="E340" s="135" t="s">
        <v>3011</v>
      </c>
      <c r="F340" s="135" t="s">
        <v>3012</v>
      </c>
      <c r="I340" s="128"/>
      <c r="J340" s="136">
        <f>BK340</f>
        <v>0</v>
      </c>
      <c r="L340" s="125"/>
      <c r="M340" s="130"/>
      <c r="P340" s="131">
        <f>SUM(P341:P358)</f>
        <v>0</v>
      </c>
      <c r="R340" s="131">
        <f>SUM(R341:R358)</f>
        <v>0</v>
      </c>
      <c r="T340" s="132">
        <f>SUM(T341:T358)</f>
        <v>1.2973999999999999</v>
      </c>
      <c r="AR340" s="126" t="s">
        <v>98</v>
      </c>
      <c r="AT340" s="133" t="s">
        <v>84</v>
      </c>
      <c r="AU340" s="133" t="s">
        <v>92</v>
      </c>
      <c r="AY340" s="126" t="s">
        <v>171</v>
      </c>
      <c r="BK340" s="134">
        <f>SUM(BK341:BK358)</f>
        <v>0</v>
      </c>
    </row>
    <row r="341" spans="2:65" s="1" customFormat="1" ht="16.5" customHeight="1">
      <c r="B341" s="33"/>
      <c r="C341" s="137" t="s">
        <v>345</v>
      </c>
      <c r="D341" s="137" t="s">
        <v>173</v>
      </c>
      <c r="E341" s="138" t="s">
        <v>3013</v>
      </c>
      <c r="F341" s="139" t="s">
        <v>3014</v>
      </c>
      <c r="G341" s="140" t="s">
        <v>176</v>
      </c>
      <c r="H341" s="141">
        <v>103.94</v>
      </c>
      <c r="I341" s="142"/>
      <c r="J341" s="143">
        <f>ROUND(I341*H341,2)</f>
        <v>0</v>
      </c>
      <c r="K341" s="139" t="s">
        <v>177</v>
      </c>
      <c r="L341" s="33"/>
      <c r="M341" s="144" t="s">
        <v>1</v>
      </c>
      <c r="N341" s="145" t="s">
        <v>50</v>
      </c>
      <c r="P341" s="146">
        <f>O341*H341</f>
        <v>0</v>
      </c>
      <c r="Q341" s="146">
        <v>0</v>
      </c>
      <c r="R341" s="146">
        <f>Q341*H341</f>
        <v>0</v>
      </c>
      <c r="S341" s="146">
        <v>4.0000000000000001E-3</v>
      </c>
      <c r="T341" s="147">
        <f>S341*H341</f>
        <v>0.41576000000000002</v>
      </c>
      <c r="AR341" s="148" t="s">
        <v>267</v>
      </c>
      <c r="AT341" s="148" t="s">
        <v>173</v>
      </c>
      <c r="AU341" s="148" t="s">
        <v>98</v>
      </c>
      <c r="AY341" s="17" t="s">
        <v>171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7" t="s">
        <v>92</v>
      </c>
      <c r="BK341" s="149">
        <f>ROUND(I341*H341,2)</f>
        <v>0</v>
      </c>
      <c r="BL341" s="17" t="s">
        <v>267</v>
      </c>
      <c r="BM341" s="148" t="s">
        <v>3015</v>
      </c>
    </row>
    <row r="342" spans="2:65" s="1" customFormat="1">
      <c r="B342" s="33"/>
      <c r="D342" s="150" t="s">
        <v>180</v>
      </c>
      <c r="F342" s="151" t="s">
        <v>3016</v>
      </c>
      <c r="I342" s="152"/>
      <c r="L342" s="33"/>
      <c r="M342" s="153"/>
      <c r="T342" s="57"/>
      <c r="AT342" s="17" t="s">
        <v>180</v>
      </c>
      <c r="AU342" s="17" t="s">
        <v>98</v>
      </c>
    </row>
    <row r="343" spans="2:65" s="14" customFormat="1">
      <c r="B343" s="182"/>
      <c r="D343" s="150" t="s">
        <v>182</v>
      </c>
      <c r="E343" s="183" t="s">
        <v>1</v>
      </c>
      <c r="F343" s="184" t="s">
        <v>2846</v>
      </c>
      <c r="H343" s="183" t="s">
        <v>1</v>
      </c>
      <c r="I343" s="185"/>
      <c r="L343" s="182"/>
      <c r="M343" s="186"/>
      <c r="T343" s="187"/>
      <c r="AT343" s="183" t="s">
        <v>182</v>
      </c>
      <c r="AU343" s="183" t="s">
        <v>98</v>
      </c>
      <c r="AV343" s="14" t="s">
        <v>92</v>
      </c>
      <c r="AW343" s="14" t="s">
        <v>40</v>
      </c>
      <c r="AX343" s="14" t="s">
        <v>85</v>
      </c>
      <c r="AY343" s="183" t="s">
        <v>171</v>
      </c>
    </row>
    <row r="344" spans="2:65" s="12" customFormat="1">
      <c r="B344" s="154"/>
      <c r="D344" s="150" t="s">
        <v>182</v>
      </c>
      <c r="E344" s="155" t="s">
        <v>1</v>
      </c>
      <c r="F344" s="156" t="s">
        <v>3017</v>
      </c>
      <c r="H344" s="157">
        <v>17.47</v>
      </c>
      <c r="I344" s="158"/>
      <c r="L344" s="154"/>
      <c r="M344" s="159"/>
      <c r="T344" s="160"/>
      <c r="AT344" s="155" t="s">
        <v>182</v>
      </c>
      <c r="AU344" s="155" t="s">
        <v>98</v>
      </c>
      <c r="AV344" s="12" t="s">
        <v>98</v>
      </c>
      <c r="AW344" s="12" t="s">
        <v>40</v>
      </c>
      <c r="AX344" s="12" t="s">
        <v>85</v>
      </c>
      <c r="AY344" s="155" t="s">
        <v>171</v>
      </c>
    </row>
    <row r="345" spans="2:65" s="12" customFormat="1">
      <c r="B345" s="154"/>
      <c r="D345" s="150" t="s">
        <v>182</v>
      </c>
      <c r="E345" s="155" t="s">
        <v>1</v>
      </c>
      <c r="F345" s="156" t="s">
        <v>3018</v>
      </c>
      <c r="H345" s="157">
        <v>22.32</v>
      </c>
      <c r="I345" s="158"/>
      <c r="L345" s="154"/>
      <c r="M345" s="159"/>
      <c r="T345" s="160"/>
      <c r="AT345" s="155" t="s">
        <v>182</v>
      </c>
      <c r="AU345" s="155" t="s">
        <v>98</v>
      </c>
      <c r="AV345" s="12" t="s">
        <v>98</v>
      </c>
      <c r="AW345" s="12" t="s">
        <v>40</v>
      </c>
      <c r="AX345" s="12" t="s">
        <v>85</v>
      </c>
      <c r="AY345" s="155" t="s">
        <v>171</v>
      </c>
    </row>
    <row r="346" spans="2:65" s="12" customFormat="1">
      <c r="B346" s="154"/>
      <c r="D346" s="150" t="s">
        <v>182</v>
      </c>
      <c r="E346" s="155" t="s">
        <v>1</v>
      </c>
      <c r="F346" s="156" t="s">
        <v>3019</v>
      </c>
      <c r="H346" s="157">
        <v>12.12</v>
      </c>
      <c r="I346" s="158"/>
      <c r="L346" s="154"/>
      <c r="M346" s="159"/>
      <c r="T346" s="160"/>
      <c r="AT346" s="155" t="s">
        <v>182</v>
      </c>
      <c r="AU346" s="155" t="s">
        <v>98</v>
      </c>
      <c r="AV346" s="12" t="s">
        <v>98</v>
      </c>
      <c r="AW346" s="12" t="s">
        <v>40</v>
      </c>
      <c r="AX346" s="12" t="s">
        <v>85</v>
      </c>
      <c r="AY346" s="155" t="s">
        <v>171</v>
      </c>
    </row>
    <row r="347" spans="2:65" s="12" customFormat="1">
      <c r="B347" s="154"/>
      <c r="D347" s="150" t="s">
        <v>182</v>
      </c>
      <c r="E347" s="155" t="s">
        <v>1</v>
      </c>
      <c r="F347" s="156" t="s">
        <v>3020</v>
      </c>
      <c r="H347" s="157">
        <v>34.56</v>
      </c>
      <c r="I347" s="158"/>
      <c r="L347" s="154"/>
      <c r="M347" s="159"/>
      <c r="T347" s="160"/>
      <c r="AT347" s="155" t="s">
        <v>182</v>
      </c>
      <c r="AU347" s="155" t="s">
        <v>98</v>
      </c>
      <c r="AV347" s="12" t="s">
        <v>98</v>
      </c>
      <c r="AW347" s="12" t="s">
        <v>40</v>
      </c>
      <c r="AX347" s="12" t="s">
        <v>85</v>
      </c>
      <c r="AY347" s="155" t="s">
        <v>171</v>
      </c>
    </row>
    <row r="348" spans="2:65" s="12" customFormat="1">
      <c r="B348" s="154"/>
      <c r="D348" s="150" t="s">
        <v>182</v>
      </c>
      <c r="E348" s="155" t="s">
        <v>1</v>
      </c>
      <c r="F348" s="156" t="s">
        <v>3021</v>
      </c>
      <c r="H348" s="157">
        <v>17.47</v>
      </c>
      <c r="I348" s="158"/>
      <c r="L348" s="154"/>
      <c r="M348" s="159"/>
      <c r="T348" s="160"/>
      <c r="AT348" s="155" t="s">
        <v>182</v>
      </c>
      <c r="AU348" s="155" t="s">
        <v>98</v>
      </c>
      <c r="AV348" s="12" t="s">
        <v>98</v>
      </c>
      <c r="AW348" s="12" t="s">
        <v>40</v>
      </c>
      <c r="AX348" s="12" t="s">
        <v>85</v>
      </c>
      <c r="AY348" s="155" t="s">
        <v>171</v>
      </c>
    </row>
    <row r="349" spans="2:65" s="13" customFormat="1">
      <c r="B349" s="172"/>
      <c r="D349" s="150" t="s">
        <v>182</v>
      </c>
      <c r="E349" s="173" t="s">
        <v>1</v>
      </c>
      <c r="F349" s="174" t="s">
        <v>546</v>
      </c>
      <c r="H349" s="175">
        <v>103.94</v>
      </c>
      <c r="I349" s="176"/>
      <c r="L349" s="172"/>
      <c r="M349" s="177"/>
      <c r="T349" s="178"/>
      <c r="AT349" s="173" t="s">
        <v>182</v>
      </c>
      <c r="AU349" s="173" t="s">
        <v>98</v>
      </c>
      <c r="AV349" s="13" t="s">
        <v>178</v>
      </c>
      <c r="AW349" s="13" t="s">
        <v>40</v>
      </c>
      <c r="AX349" s="13" t="s">
        <v>92</v>
      </c>
      <c r="AY349" s="173" t="s">
        <v>171</v>
      </c>
    </row>
    <row r="350" spans="2:65" s="1" customFormat="1" ht="16.5" customHeight="1">
      <c r="B350" s="33"/>
      <c r="C350" s="137" t="s">
        <v>350</v>
      </c>
      <c r="D350" s="137" t="s">
        <v>173</v>
      </c>
      <c r="E350" s="138" t="s">
        <v>3022</v>
      </c>
      <c r="F350" s="139" t="s">
        <v>3023</v>
      </c>
      <c r="G350" s="140" t="s">
        <v>176</v>
      </c>
      <c r="H350" s="141">
        <v>195.92</v>
      </c>
      <c r="I350" s="142"/>
      <c r="J350" s="143">
        <f>ROUND(I350*H350,2)</f>
        <v>0</v>
      </c>
      <c r="K350" s="139" t="s">
        <v>177</v>
      </c>
      <c r="L350" s="33"/>
      <c r="M350" s="144" t="s">
        <v>1</v>
      </c>
      <c r="N350" s="145" t="s">
        <v>50</v>
      </c>
      <c r="P350" s="146">
        <f>O350*H350</f>
        <v>0</v>
      </c>
      <c r="Q350" s="146">
        <v>0</v>
      </c>
      <c r="R350" s="146">
        <f>Q350*H350</f>
        <v>0</v>
      </c>
      <c r="S350" s="146">
        <v>4.4999999999999997E-3</v>
      </c>
      <c r="T350" s="147">
        <f>S350*H350</f>
        <v>0.88163999999999987</v>
      </c>
      <c r="AR350" s="148" t="s">
        <v>267</v>
      </c>
      <c r="AT350" s="148" t="s">
        <v>173</v>
      </c>
      <c r="AU350" s="148" t="s">
        <v>98</v>
      </c>
      <c r="AY350" s="17" t="s">
        <v>171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7" t="s">
        <v>92</v>
      </c>
      <c r="BK350" s="149">
        <f>ROUND(I350*H350,2)</f>
        <v>0</v>
      </c>
      <c r="BL350" s="17" t="s">
        <v>267</v>
      </c>
      <c r="BM350" s="148" t="s">
        <v>3024</v>
      </c>
    </row>
    <row r="351" spans="2:65" s="1" customFormat="1">
      <c r="B351" s="33"/>
      <c r="D351" s="150" t="s">
        <v>180</v>
      </c>
      <c r="F351" s="151" t="s">
        <v>3025</v>
      </c>
      <c r="I351" s="152"/>
      <c r="L351" s="33"/>
      <c r="M351" s="153"/>
      <c r="T351" s="57"/>
      <c r="AT351" s="17" t="s">
        <v>180</v>
      </c>
      <c r="AU351" s="17" t="s">
        <v>98</v>
      </c>
    </row>
    <row r="352" spans="2:65" s="14" customFormat="1">
      <c r="B352" s="182"/>
      <c r="D352" s="150" t="s">
        <v>182</v>
      </c>
      <c r="E352" s="183" t="s">
        <v>1</v>
      </c>
      <c r="F352" s="184" t="s">
        <v>2846</v>
      </c>
      <c r="H352" s="183" t="s">
        <v>1</v>
      </c>
      <c r="I352" s="185"/>
      <c r="L352" s="182"/>
      <c r="M352" s="186"/>
      <c r="T352" s="187"/>
      <c r="AT352" s="183" t="s">
        <v>182</v>
      </c>
      <c r="AU352" s="183" t="s">
        <v>98</v>
      </c>
      <c r="AV352" s="14" t="s">
        <v>92</v>
      </c>
      <c r="AW352" s="14" t="s">
        <v>40</v>
      </c>
      <c r="AX352" s="14" t="s">
        <v>85</v>
      </c>
      <c r="AY352" s="183" t="s">
        <v>171</v>
      </c>
    </row>
    <row r="353" spans="2:51" s="12" customFormat="1">
      <c r="B353" s="154"/>
      <c r="D353" s="150" t="s">
        <v>182</v>
      </c>
      <c r="E353" s="155" t="s">
        <v>1</v>
      </c>
      <c r="F353" s="156" t="s">
        <v>3026</v>
      </c>
      <c r="H353" s="157">
        <v>28.21</v>
      </c>
      <c r="I353" s="158"/>
      <c r="L353" s="154"/>
      <c r="M353" s="159"/>
      <c r="T353" s="160"/>
      <c r="AT353" s="155" t="s">
        <v>182</v>
      </c>
      <c r="AU353" s="155" t="s">
        <v>98</v>
      </c>
      <c r="AV353" s="12" t="s">
        <v>98</v>
      </c>
      <c r="AW353" s="12" t="s">
        <v>40</v>
      </c>
      <c r="AX353" s="12" t="s">
        <v>85</v>
      </c>
      <c r="AY353" s="155" t="s">
        <v>171</v>
      </c>
    </row>
    <row r="354" spans="2:51" s="12" customFormat="1">
      <c r="B354" s="154"/>
      <c r="D354" s="150" t="s">
        <v>182</v>
      </c>
      <c r="E354" s="155" t="s">
        <v>1</v>
      </c>
      <c r="F354" s="156" t="s">
        <v>3027</v>
      </c>
      <c r="H354" s="157">
        <v>32.24</v>
      </c>
      <c r="I354" s="158"/>
      <c r="L354" s="154"/>
      <c r="M354" s="159"/>
      <c r="T354" s="160"/>
      <c r="AT354" s="155" t="s">
        <v>182</v>
      </c>
      <c r="AU354" s="155" t="s">
        <v>98</v>
      </c>
      <c r="AV354" s="12" t="s">
        <v>98</v>
      </c>
      <c r="AW354" s="12" t="s">
        <v>40</v>
      </c>
      <c r="AX354" s="12" t="s">
        <v>85</v>
      </c>
      <c r="AY354" s="155" t="s">
        <v>171</v>
      </c>
    </row>
    <row r="355" spans="2:51" s="12" customFormat="1">
      <c r="B355" s="154"/>
      <c r="D355" s="150" t="s">
        <v>182</v>
      </c>
      <c r="E355" s="155" t="s">
        <v>1</v>
      </c>
      <c r="F355" s="156" t="s">
        <v>3028</v>
      </c>
      <c r="H355" s="157">
        <v>25.42</v>
      </c>
      <c r="I355" s="158"/>
      <c r="L355" s="154"/>
      <c r="M355" s="159"/>
      <c r="T355" s="160"/>
      <c r="AT355" s="155" t="s">
        <v>182</v>
      </c>
      <c r="AU355" s="155" t="s">
        <v>98</v>
      </c>
      <c r="AV355" s="12" t="s">
        <v>98</v>
      </c>
      <c r="AW355" s="12" t="s">
        <v>40</v>
      </c>
      <c r="AX355" s="12" t="s">
        <v>85</v>
      </c>
      <c r="AY355" s="155" t="s">
        <v>171</v>
      </c>
    </row>
    <row r="356" spans="2:51" s="12" customFormat="1">
      <c r="B356" s="154"/>
      <c r="D356" s="150" t="s">
        <v>182</v>
      </c>
      <c r="E356" s="155" t="s">
        <v>1</v>
      </c>
      <c r="F356" s="156" t="s">
        <v>3029</v>
      </c>
      <c r="H356" s="157">
        <v>81.84</v>
      </c>
      <c r="I356" s="158"/>
      <c r="L356" s="154"/>
      <c r="M356" s="159"/>
      <c r="T356" s="160"/>
      <c r="AT356" s="155" t="s">
        <v>182</v>
      </c>
      <c r="AU356" s="155" t="s">
        <v>98</v>
      </c>
      <c r="AV356" s="12" t="s">
        <v>98</v>
      </c>
      <c r="AW356" s="12" t="s">
        <v>40</v>
      </c>
      <c r="AX356" s="12" t="s">
        <v>85</v>
      </c>
      <c r="AY356" s="155" t="s">
        <v>171</v>
      </c>
    </row>
    <row r="357" spans="2:51" s="12" customFormat="1">
      <c r="B357" s="154"/>
      <c r="D357" s="150" t="s">
        <v>182</v>
      </c>
      <c r="E357" s="155" t="s">
        <v>1</v>
      </c>
      <c r="F357" s="156" t="s">
        <v>3030</v>
      </c>
      <c r="H357" s="157">
        <v>28.21</v>
      </c>
      <c r="I357" s="158"/>
      <c r="L357" s="154"/>
      <c r="M357" s="159"/>
      <c r="T357" s="160"/>
      <c r="AT357" s="155" t="s">
        <v>182</v>
      </c>
      <c r="AU357" s="155" t="s">
        <v>98</v>
      </c>
      <c r="AV357" s="12" t="s">
        <v>98</v>
      </c>
      <c r="AW357" s="12" t="s">
        <v>40</v>
      </c>
      <c r="AX357" s="12" t="s">
        <v>85</v>
      </c>
      <c r="AY357" s="155" t="s">
        <v>171</v>
      </c>
    </row>
    <row r="358" spans="2:51" s="13" customFormat="1">
      <c r="B358" s="172"/>
      <c r="D358" s="150" t="s">
        <v>182</v>
      </c>
      <c r="E358" s="173" t="s">
        <v>1</v>
      </c>
      <c r="F358" s="174" t="s">
        <v>546</v>
      </c>
      <c r="H358" s="175">
        <v>195.92000000000002</v>
      </c>
      <c r="I358" s="176"/>
      <c r="L358" s="172"/>
      <c r="M358" s="195"/>
      <c r="N358" s="196"/>
      <c r="O358" s="196"/>
      <c r="P358" s="196"/>
      <c r="Q358" s="196"/>
      <c r="R358" s="196"/>
      <c r="S358" s="196"/>
      <c r="T358" s="197"/>
      <c r="AT358" s="173" t="s">
        <v>182</v>
      </c>
      <c r="AU358" s="173" t="s">
        <v>98</v>
      </c>
      <c r="AV358" s="13" t="s">
        <v>178</v>
      </c>
      <c r="AW358" s="13" t="s">
        <v>40</v>
      </c>
      <c r="AX358" s="13" t="s">
        <v>92</v>
      </c>
      <c r="AY358" s="173" t="s">
        <v>171</v>
      </c>
    </row>
    <row r="359" spans="2:51" s="1" customFormat="1" ht="6.9" customHeight="1">
      <c r="B359" s="45"/>
      <c r="C359" s="46"/>
      <c r="D359" s="46"/>
      <c r="E359" s="46"/>
      <c r="F359" s="46"/>
      <c r="G359" s="46"/>
      <c r="H359" s="46"/>
      <c r="I359" s="46"/>
      <c r="J359" s="46"/>
      <c r="K359" s="46"/>
      <c r="L359" s="33"/>
    </row>
  </sheetData>
  <sheetProtection algorithmName="SHA-512" hashValue="bCw9vega6tKAe25Aoz7zmM11coL7oW56tRMRHQDKfN0Vf7pKNaf0hGupMIzAfoWczabCumuofSusMo96FVwPJQ==" saltValue="iv5Z4abSdzinU+9Tn98XU3uHr08GEeEKEULKgUnTbociPqCtpl/2RRQsloJ4SxF+6GavToP8nOEPxb4cAmp96w==" spinCount="100000" sheet="1" objects="1" scenarios="1" formatColumns="0" formatRows="0" autoFilter="0"/>
  <autoFilter ref="C127:K358" xr:uid="{00000000-0009-0000-0000-000007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3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129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98</v>
      </c>
    </row>
    <row r="4" spans="2:46" ht="24.9" customHeight="1">
      <c r="B4" s="20"/>
      <c r="D4" s="21" t="s">
        <v>132</v>
      </c>
      <c r="L4" s="20"/>
      <c r="M4" s="94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Sušice - stavební úpravy kanalizace a vodovodu v ul. 5. května, Smetanova a Studentská</v>
      </c>
      <c r="F7" s="242"/>
      <c r="G7" s="242"/>
      <c r="H7" s="242"/>
      <c r="L7" s="20"/>
    </row>
    <row r="8" spans="2:46" ht="12" customHeight="1">
      <c r="B8" s="20"/>
      <c r="D8" s="27" t="s">
        <v>133</v>
      </c>
      <c r="L8" s="20"/>
    </row>
    <row r="9" spans="2:46" s="1" customFormat="1" ht="16.5" customHeight="1">
      <c r="B9" s="33"/>
      <c r="E9" s="241" t="s">
        <v>2841</v>
      </c>
      <c r="F9" s="240"/>
      <c r="G9" s="240"/>
      <c r="H9" s="240"/>
      <c r="L9" s="33"/>
    </row>
    <row r="10" spans="2:46" s="1" customFormat="1" ht="12" customHeight="1">
      <c r="B10" s="33"/>
      <c r="D10" s="27" t="s">
        <v>135</v>
      </c>
      <c r="L10" s="33"/>
    </row>
    <row r="11" spans="2:46" s="1" customFormat="1" ht="16.5" customHeight="1">
      <c r="B11" s="33"/>
      <c r="E11" s="235" t="s">
        <v>3031</v>
      </c>
      <c r="F11" s="240"/>
      <c r="G11" s="240"/>
      <c r="H11" s="24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30. 1. 2023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1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35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3" t="str">
        <f>'Rekapitulace stavby'!E14</f>
        <v>Vyplň údaj</v>
      </c>
      <c r="F20" s="226"/>
      <c r="G20" s="226"/>
      <c r="H20" s="226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37</v>
      </c>
      <c r="I22" s="27" t="s">
        <v>31</v>
      </c>
      <c r="J22" s="25" t="s">
        <v>38</v>
      </c>
      <c r="L22" s="33"/>
    </row>
    <row r="23" spans="2:12" s="1" customFormat="1" ht="18" customHeight="1">
      <c r="B23" s="33"/>
      <c r="E23" s="25" t="s">
        <v>39</v>
      </c>
      <c r="I23" s="27" t="s">
        <v>34</v>
      </c>
      <c r="J23" s="25" t="s">
        <v>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41</v>
      </c>
      <c r="I25" s="27" t="s">
        <v>31</v>
      </c>
      <c r="J25" s="25" t="s">
        <v>42</v>
      </c>
      <c r="L25" s="33"/>
    </row>
    <row r="26" spans="2:12" s="1" customFormat="1" ht="18" customHeight="1">
      <c r="B26" s="33"/>
      <c r="E26" s="25" t="s">
        <v>43</v>
      </c>
      <c r="I26" s="27" t="s">
        <v>34</v>
      </c>
      <c r="J26" s="25" t="s">
        <v>1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44</v>
      </c>
      <c r="L28" s="33"/>
    </row>
    <row r="29" spans="2:12" s="7" customFormat="1" ht="16.5" customHeight="1">
      <c r="B29" s="95"/>
      <c r="E29" s="230" t="s">
        <v>1</v>
      </c>
      <c r="F29" s="230"/>
      <c r="G29" s="230"/>
      <c r="H29" s="230"/>
      <c r="L29" s="95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45</v>
      </c>
      <c r="J32" s="67">
        <f>ROUND(J132, 2)</f>
        <v>0</v>
      </c>
      <c r="L32" s="33"/>
    </row>
    <row r="33" spans="2:12" s="1" customFormat="1" ht="6.9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" customHeight="1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" customHeight="1">
      <c r="B35" s="33"/>
      <c r="D35" s="56" t="s">
        <v>49</v>
      </c>
      <c r="E35" s="27" t="s">
        <v>50</v>
      </c>
      <c r="F35" s="87">
        <f>ROUND((SUM(BE132:BE438)),  2)</f>
        <v>0</v>
      </c>
      <c r="I35" s="97">
        <v>0.21</v>
      </c>
      <c r="J35" s="87">
        <f>ROUND(((SUM(BE132:BE438))*I35),  2)</f>
        <v>0</v>
      </c>
      <c r="L35" s="33"/>
    </row>
    <row r="36" spans="2:12" s="1" customFormat="1" ht="14.4" customHeight="1">
      <c r="B36" s="33"/>
      <c r="E36" s="27" t="s">
        <v>51</v>
      </c>
      <c r="F36" s="87">
        <f>ROUND((SUM(BF132:BF438)),  2)</f>
        <v>0</v>
      </c>
      <c r="I36" s="97">
        <v>0.15</v>
      </c>
      <c r="J36" s="87">
        <f>ROUND(((SUM(BF132:BF438))*I36),  2)</f>
        <v>0</v>
      </c>
      <c r="L36" s="33"/>
    </row>
    <row r="37" spans="2:12" s="1" customFormat="1" ht="14.4" hidden="1" customHeight="1">
      <c r="B37" s="33"/>
      <c r="E37" s="27" t="s">
        <v>52</v>
      </c>
      <c r="F37" s="87">
        <f>ROUND((SUM(BG132:BG438)),  2)</f>
        <v>0</v>
      </c>
      <c r="I37" s="97">
        <v>0.21</v>
      </c>
      <c r="J37" s="87">
        <f>0</f>
        <v>0</v>
      </c>
      <c r="L37" s="33"/>
    </row>
    <row r="38" spans="2:12" s="1" customFormat="1" ht="14.4" hidden="1" customHeight="1">
      <c r="B38" s="33"/>
      <c r="E38" s="27" t="s">
        <v>53</v>
      </c>
      <c r="F38" s="87">
        <f>ROUND((SUM(BH132:BH438)),  2)</f>
        <v>0</v>
      </c>
      <c r="I38" s="97">
        <v>0.15</v>
      </c>
      <c r="J38" s="87">
        <f>0</f>
        <v>0</v>
      </c>
      <c r="L38" s="33"/>
    </row>
    <row r="39" spans="2:12" s="1" customFormat="1" ht="14.4" hidden="1" customHeight="1">
      <c r="B39" s="33"/>
      <c r="E39" s="27" t="s">
        <v>54</v>
      </c>
      <c r="F39" s="87">
        <f>ROUND((SUM(BI132:BI438)),  2)</f>
        <v>0</v>
      </c>
      <c r="I39" s="97">
        <v>0</v>
      </c>
      <c r="J39" s="87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8"/>
      <c r="D41" s="99" t="s">
        <v>55</v>
      </c>
      <c r="E41" s="58"/>
      <c r="F41" s="58"/>
      <c r="G41" s="100" t="s">
        <v>56</v>
      </c>
      <c r="H41" s="101" t="s">
        <v>57</v>
      </c>
      <c r="I41" s="58"/>
      <c r="J41" s="102">
        <f>SUM(J32:J39)</f>
        <v>0</v>
      </c>
      <c r="K41" s="103"/>
      <c r="L41" s="33"/>
    </row>
    <row r="42" spans="2:12" s="1" customFormat="1" ht="14.4" customHeight="1">
      <c r="B42" s="33"/>
      <c r="L42" s="33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3"/>
      <c r="D50" s="42" t="s">
        <v>58</v>
      </c>
      <c r="E50" s="43"/>
      <c r="F50" s="43"/>
      <c r="G50" s="42" t="s">
        <v>59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3"/>
      <c r="D61" s="44" t="s">
        <v>60</v>
      </c>
      <c r="E61" s="35"/>
      <c r="F61" s="104" t="s">
        <v>61</v>
      </c>
      <c r="G61" s="44" t="s">
        <v>60</v>
      </c>
      <c r="H61" s="35"/>
      <c r="I61" s="35"/>
      <c r="J61" s="105" t="s">
        <v>61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3"/>
      <c r="D65" s="42" t="s">
        <v>62</v>
      </c>
      <c r="E65" s="43"/>
      <c r="F65" s="43"/>
      <c r="G65" s="42" t="s">
        <v>63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3"/>
      <c r="D76" s="44" t="s">
        <v>60</v>
      </c>
      <c r="E76" s="35"/>
      <c r="F76" s="104" t="s">
        <v>61</v>
      </c>
      <c r="G76" s="44" t="s">
        <v>60</v>
      </c>
      <c r="H76" s="35"/>
      <c r="I76" s="35"/>
      <c r="J76" s="105" t="s">
        <v>61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" customHeight="1">
      <c r="B82" s="33"/>
      <c r="C82" s="21" t="s">
        <v>141</v>
      </c>
      <c r="L82" s="33"/>
    </row>
    <row r="83" spans="2:12" s="1" customFormat="1" ht="6.9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26.25" customHeight="1">
      <c r="B85" s="33"/>
      <c r="E85" s="241" t="str">
        <f>E7</f>
        <v>Sušice - stavební úpravy kanalizace a vodovodu v ul. 5. května, Smetanova a Studentská</v>
      </c>
      <c r="F85" s="242"/>
      <c r="G85" s="242"/>
      <c r="H85" s="242"/>
      <c r="L85" s="33"/>
    </row>
    <row r="86" spans="2:12" ht="12" customHeight="1">
      <c r="B86" s="20"/>
      <c r="C86" s="27" t="s">
        <v>133</v>
      </c>
      <c r="L86" s="20"/>
    </row>
    <row r="87" spans="2:12" s="1" customFormat="1" ht="16.5" customHeight="1">
      <c r="B87" s="33"/>
      <c r="E87" s="241" t="s">
        <v>2841</v>
      </c>
      <c r="F87" s="240"/>
      <c r="G87" s="240"/>
      <c r="H87" s="240"/>
      <c r="L87" s="33"/>
    </row>
    <row r="88" spans="2:12" s="1" customFormat="1" ht="12" customHeight="1">
      <c r="B88" s="33"/>
      <c r="C88" s="27" t="s">
        <v>135</v>
      </c>
      <c r="L88" s="33"/>
    </row>
    <row r="89" spans="2:12" s="1" customFormat="1" ht="16.5" customHeight="1">
      <c r="B89" s="33"/>
      <c r="E89" s="235" t="str">
        <f>E11</f>
        <v>DSO 21.3 - Odstranění septiků, Smetanova ulice</v>
      </c>
      <c r="F89" s="240"/>
      <c r="G89" s="240"/>
      <c r="H89" s="240"/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Sušice</v>
      </c>
      <c r="I91" s="27" t="s">
        <v>24</v>
      </c>
      <c r="J91" s="53" t="str">
        <f>IF(J14="","",J14)</f>
        <v>30. 1. 2023</v>
      </c>
      <c r="L91" s="33"/>
    </row>
    <row r="92" spans="2:12" s="1" customFormat="1" ht="6.9" customHeight="1">
      <c r="B92" s="33"/>
      <c r="L92" s="33"/>
    </row>
    <row r="93" spans="2:12" s="1" customFormat="1" ht="15.15" customHeight="1">
      <c r="B93" s="33"/>
      <c r="C93" s="27" t="s">
        <v>30</v>
      </c>
      <c r="F93" s="25" t="str">
        <f>E17</f>
        <v>Město Sušice, nám. Svobody 138, 342 01 Sušice</v>
      </c>
      <c r="I93" s="27" t="s">
        <v>37</v>
      </c>
      <c r="J93" s="31" t="str">
        <f>E23</f>
        <v>Ing. Zdeněk Bláha</v>
      </c>
      <c r="L93" s="33"/>
    </row>
    <row r="94" spans="2:12" s="1" customFormat="1" ht="15.15" customHeight="1">
      <c r="B94" s="33"/>
      <c r="C94" s="27" t="s">
        <v>35</v>
      </c>
      <c r="F94" s="25" t="str">
        <f>IF(E20="","",E20)</f>
        <v>Vyplň údaj</v>
      </c>
      <c r="I94" s="27" t="s">
        <v>41</v>
      </c>
      <c r="J94" s="31" t="str">
        <f>E26</f>
        <v>Michal Komorous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142</v>
      </c>
      <c r="D96" s="98"/>
      <c r="E96" s="98"/>
      <c r="F96" s="98"/>
      <c r="G96" s="98"/>
      <c r="H96" s="98"/>
      <c r="I96" s="98"/>
      <c r="J96" s="107" t="s">
        <v>143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8" customHeight="1">
      <c r="B98" s="33"/>
      <c r="C98" s="108" t="s">
        <v>144</v>
      </c>
      <c r="J98" s="67">
        <f>J132</f>
        <v>0</v>
      </c>
      <c r="L98" s="33"/>
      <c r="AU98" s="17" t="s">
        <v>145</v>
      </c>
    </row>
    <row r="99" spans="2:47" s="8" customFormat="1" ht="24.9" customHeight="1">
      <c r="B99" s="109"/>
      <c r="D99" s="110" t="s">
        <v>146</v>
      </c>
      <c r="E99" s="111"/>
      <c r="F99" s="111"/>
      <c r="G99" s="111"/>
      <c r="H99" s="111"/>
      <c r="I99" s="111"/>
      <c r="J99" s="112">
        <f>J133</f>
        <v>0</v>
      </c>
      <c r="L99" s="109"/>
    </row>
    <row r="100" spans="2:47" s="9" customFormat="1" ht="19.95" customHeight="1">
      <c r="B100" s="113"/>
      <c r="D100" s="114" t="s">
        <v>147</v>
      </c>
      <c r="E100" s="115"/>
      <c r="F100" s="115"/>
      <c r="G100" s="115"/>
      <c r="H100" s="115"/>
      <c r="I100" s="115"/>
      <c r="J100" s="116">
        <f>J134</f>
        <v>0</v>
      </c>
      <c r="L100" s="113"/>
    </row>
    <row r="101" spans="2:47" s="9" customFormat="1" ht="19.95" customHeight="1">
      <c r="B101" s="113"/>
      <c r="D101" s="114" t="s">
        <v>720</v>
      </c>
      <c r="E101" s="115"/>
      <c r="F101" s="115"/>
      <c r="G101" s="115"/>
      <c r="H101" s="115"/>
      <c r="I101" s="115"/>
      <c r="J101" s="116">
        <f>J236</f>
        <v>0</v>
      </c>
      <c r="L101" s="113"/>
    </row>
    <row r="102" spans="2:47" s="9" customFormat="1" ht="19.95" customHeight="1">
      <c r="B102" s="113"/>
      <c r="D102" s="114" t="s">
        <v>721</v>
      </c>
      <c r="E102" s="115"/>
      <c r="F102" s="115"/>
      <c r="G102" s="115"/>
      <c r="H102" s="115"/>
      <c r="I102" s="115"/>
      <c r="J102" s="116">
        <f>J247</f>
        <v>0</v>
      </c>
      <c r="L102" s="113"/>
    </row>
    <row r="103" spans="2:47" s="9" customFormat="1" ht="19.95" customHeight="1">
      <c r="B103" s="113"/>
      <c r="D103" s="114" t="s">
        <v>149</v>
      </c>
      <c r="E103" s="115"/>
      <c r="F103" s="115"/>
      <c r="G103" s="115"/>
      <c r="H103" s="115"/>
      <c r="I103" s="115"/>
      <c r="J103" s="116">
        <f>J260</f>
        <v>0</v>
      </c>
      <c r="L103" s="113"/>
    </row>
    <row r="104" spans="2:47" s="9" customFormat="1" ht="19.95" customHeight="1">
      <c r="B104" s="113"/>
      <c r="D104" s="114" t="s">
        <v>150</v>
      </c>
      <c r="E104" s="115"/>
      <c r="F104" s="115"/>
      <c r="G104" s="115"/>
      <c r="H104" s="115"/>
      <c r="I104" s="115"/>
      <c r="J104" s="116">
        <f>J276</f>
        <v>0</v>
      </c>
      <c r="L104" s="113"/>
    </row>
    <row r="105" spans="2:47" s="9" customFormat="1" ht="19.95" customHeight="1">
      <c r="B105" s="113"/>
      <c r="D105" s="114" t="s">
        <v>151</v>
      </c>
      <c r="E105" s="115"/>
      <c r="F105" s="115"/>
      <c r="G105" s="115"/>
      <c r="H105" s="115"/>
      <c r="I105" s="115"/>
      <c r="J105" s="116">
        <f>J293</f>
        <v>0</v>
      </c>
      <c r="L105" s="113"/>
    </row>
    <row r="106" spans="2:47" s="9" customFormat="1" ht="19.95" customHeight="1">
      <c r="B106" s="113"/>
      <c r="D106" s="114" t="s">
        <v>152</v>
      </c>
      <c r="E106" s="115"/>
      <c r="F106" s="115"/>
      <c r="G106" s="115"/>
      <c r="H106" s="115"/>
      <c r="I106" s="115"/>
      <c r="J106" s="116">
        <f>J359</f>
        <v>0</v>
      </c>
      <c r="L106" s="113"/>
    </row>
    <row r="107" spans="2:47" s="9" customFormat="1" ht="19.95" customHeight="1">
      <c r="B107" s="113"/>
      <c r="D107" s="114" t="s">
        <v>153</v>
      </c>
      <c r="E107" s="115"/>
      <c r="F107" s="115"/>
      <c r="G107" s="115"/>
      <c r="H107" s="115"/>
      <c r="I107" s="115"/>
      <c r="J107" s="116">
        <f>J407</f>
        <v>0</v>
      </c>
      <c r="L107" s="113"/>
    </row>
    <row r="108" spans="2:47" s="8" customFormat="1" ht="24.9" customHeight="1">
      <c r="B108" s="109"/>
      <c r="D108" s="110" t="s">
        <v>2843</v>
      </c>
      <c r="E108" s="111"/>
      <c r="F108" s="111"/>
      <c r="G108" s="111"/>
      <c r="H108" s="111"/>
      <c r="I108" s="111"/>
      <c r="J108" s="112">
        <f>J410</f>
        <v>0</v>
      </c>
      <c r="L108" s="109"/>
    </row>
    <row r="109" spans="2:47" s="9" customFormat="1" ht="19.95" customHeight="1">
      <c r="B109" s="113"/>
      <c r="D109" s="114" t="s">
        <v>2844</v>
      </c>
      <c r="E109" s="115"/>
      <c r="F109" s="115"/>
      <c r="G109" s="115"/>
      <c r="H109" s="115"/>
      <c r="I109" s="115"/>
      <c r="J109" s="116">
        <f>J411</f>
        <v>0</v>
      </c>
      <c r="L109" s="113"/>
    </row>
    <row r="110" spans="2:47" s="9" customFormat="1" ht="19.95" customHeight="1">
      <c r="B110" s="113"/>
      <c r="D110" s="114" t="s">
        <v>3032</v>
      </c>
      <c r="E110" s="115"/>
      <c r="F110" s="115"/>
      <c r="G110" s="115"/>
      <c r="H110" s="115"/>
      <c r="I110" s="115"/>
      <c r="J110" s="116">
        <f>J426</f>
        <v>0</v>
      </c>
      <c r="L110" s="113"/>
    </row>
    <row r="111" spans="2:47" s="1" customFormat="1" ht="21.75" customHeight="1">
      <c r="B111" s="33"/>
      <c r="L111" s="33"/>
    </row>
    <row r="112" spans="2:47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3"/>
    </row>
    <row r="116" spans="2:12" s="1" customFormat="1" ht="6.9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3"/>
    </row>
    <row r="117" spans="2:12" s="1" customFormat="1" ht="24.9" customHeight="1">
      <c r="B117" s="33"/>
      <c r="C117" s="21" t="s">
        <v>156</v>
      </c>
      <c r="L117" s="33"/>
    </row>
    <row r="118" spans="2:12" s="1" customFormat="1" ht="6.9" customHeight="1">
      <c r="B118" s="33"/>
      <c r="L118" s="33"/>
    </row>
    <row r="119" spans="2:12" s="1" customFormat="1" ht="12" customHeight="1">
      <c r="B119" s="33"/>
      <c r="C119" s="27" t="s">
        <v>16</v>
      </c>
      <c r="L119" s="33"/>
    </row>
    <row r="120" spans="2:12" s="1" customFormat="1" ht="26.25" customHeight="1">
      <c r="B120" s="33"/>
      <c r="E120" s="241" t="str">
        <f>E7</f>
        <v>Sušice - stavební úpravy kanalizace a vodovodu v ul. 5. května, Smetanova a Studentská</v>
      </c>
      <c r="F120" s="242"/>
      <c r="G120" s="242"/>
      <c r="H120" s="242"/>
      <c r="L120" s="33"/>
    </row>
    <row r="121" spans="2:12" ht="12" customHeight="1">
      <c r="B121" s="20"/>
      <c r="C121" s="27" t="s">
        <v>133</v>
      </c>
      <c r="L121" s="20"/>
    </row>
    <row r="122" spans="2:12" s="1" customFormat="1" ht="16.5" customHeight="1">
      <c r="B122" s="33"/>
      <c r="E122" s="241" t="s">
        <v>2841</v>
      </c>
      <c r="F122" s="240"/>
      <c r="G122" s="240"/>
      <c r="H122" s="240"/>
      <c r="L122" s="33"/>
    </row>
    <row r="123" spans="2:12" s="1" customFormat="1" ht="12" customHeight="1">
      <c r="B123" s="33"/>
      <c r="C123" s="27" t="s">
        <v>135</v>
      </c>
      <c r="L123" s="33"/>
    </row>
    <row r="124" spans="2:12" s="1" customFormat="1" ht="16.5" customHeight="1">
      <c r="B124" s="33"/>
      <c r="E124" s="235" t="str">
        <f>E11</f>
        <v>DSO 21.3 - Odstranění septiků, Smetanova ulice</v>
      </c>
      <c r="F124" s="240"/>
      <c r="G124" s="240"/>
      <c r="H124" s="240"/>
      <c r="L124" s="33"/>
    </row>
    <row r="125" spans="2:12" s="1" customFormat="1" ht="6.9" customHeight="1">
      <c r="B125" s="33"/>
      <c r="L125" s="33"/>
    </row>
    <row r="126" spans="2:12" s="1" customFormat="1" ht="12" customHeight="1">
      <c r="B126" s="33"/>
      <c r="C126" s="27" t="s">
        <v>22</v>
      </c>
      <c r="F126" s="25" t="str">
        <f>F14</f>
        <v>Sušice</v>
      </c>
      <c r="I126" s="27" t="s">
        <v>24</v>
      </c>
      <c r="J126" s="53" t="str">
        <f>IF(J14="","",J14)</f>
        <v>30. 1. 2023</v>
      </c>
      <c r="L126" s="33"/>
    </row>
    <row r="127" spans="2:12" s="1" customFormat="1" ht="6.9" customHeight="1">
      <c r="B127" s="33"/>
      <c r="L127" s="33"/>
    </row>
    <row r="128" spans="2:12" s="1" customFormat="1" ht="15.15" customHeight="1">
      <c r="B128" s="33"/>
      <c r="C128" s="27" t="s">
        <v>30</v>
      </c>
      <c r="F128" s="25" t="str">
        <f>E17</f>
        <v>Město Sušice, nám. Svobody 138, 342 01 Sušice</v>
      </c>
      <c r="I128" s="27" t="s">
        <v>37</v>
      </c>
      <c r="J128" s="31" t="str">
        <f>E23</f>
        <v>Ing. Zdeněk Bláha</v>
      </c>
      <c r="L128" s="33"/>
    </row>
    <row r="129" spans="2:65" s="1" customFormat="1" ht="15.15" customHeight="1">
      <c r="B129" s="33"/>
      <c r="C129" s="27" t="s">
        <v>35</v>
      </c>
      <c r="F129" s="25" t="str">
        <f>IF(E20="","",E20)</f>
        <v>Vyplň údaj</v>
      </c>
      <c r="I129" s="27" t="s">
        <v>41</v>
      </c>
      <c r="J129" s="31" t="str">
        <f>E26</f>
        <v>Michal Komorous</v>
      </c>
      <c r="L129" s="33"/>
    </row>
    <row r="130" spans="2:65" s="1" customFormat="1" ht="10.35" customHeight="1">
      <c r="B130" s="33"/>
      <c r="L130" s="33"/>
    </row>
    <row r="131" spans="2:65" s="10" customFormat="1" ht="29.25" customHeight="1">
      <c r="B131" s="117"/>
      <c r="C131" s="118" t="s">
        <v>157</v>
      </c>
      <c r="D131" s="119" t="s">
        <v>70</v>
      </c>
      <c r="E131" s="119" t="s">
        <v>66</v>
      </c>
      <c r="F131" s="119" t="s">
        <v>67</v>
      </c>
      <c r="G131" s="119" t="s">
        <v>158</v>
      </c>
      <c r="H131" s="119" t="s">
        <v>159</v>
      </c>
      <c r="I131" s="119" t="s">
        <v>160</v>
      </c>
      <c r="J131" s="119" t="s">
        <v>143</v>
      </c>
      <c r="K131" s="120" t="s">
        <v>161</v>
      </c>
      <c r="L131" s="117"/>
      <c r="M131" s="60" t="s">
        <v>1</v>
      </c>
      <c r="N131" s="61" t="s">
        <v>49</v>
      </c>
      <c r="O131" s="61" t="s">
        <v>162</v>
      </c>
      <c r="P131" s="61" t="s">
        <v>163</v>
      </c>
      <c r="Q131" s="61" t="s">
        <v>164</v>
      </c>
      <c r="R131" s="61" t="s">
        <v>165</v>
      </c>
      <c r="S131" s="61" t="s">
        <v>166</v>
      </c>
      <c r="T131" s="62" t="s">
        <v>167</v>
      </c>
    </row>
    <row r="132" spans="2:65" s="1" customFormat="1" ht="22.8" customHeight="1">
      <c r="B132" s="33"/>
      <c r="C132" s="65" t="s">
        <v>168</v>
      </c>
      <c r="J132" s="121">
        <f>BK132</f>
        <v>0</v>
      </c>
      <c r="L132" s="33"/>
      <c r="M132" s="63"/>
      <c r="N132" s="54"/>
      <c r="O132" s="54"/>
      <c r="P132" s="122">
        <f>P133+P410</f>
        <v>0</v>
      </c>
      <c r="Q132" s="54"/>
      <c r="R132" s="122">
        <f>R133+R410</f>
        <v>9.327967929999998</v>
      </c>
      <c r="S132" s="54"/>
      <c r="T132" s="123">
        <f>T133+T410</f>
        <v>180.26804349999998</v>
      </c>
      <c r="AT132" s="17" t="s">
        <v>84</v>
      </c>
      <c r="AU132" s="17" t="s">
        <v>145</v>
      </c>
      <c r="BK132" s="124">
        <f>BK133+BK410</f>
        <v>0</v>
      </c>
    </row>
    <row r="133" spans="2:65" s="11" customFormat="1" ht="25.95" customHeight="1">
      <c r="B133" s="125"/>
      <c r="D133" s="126" t="s">
        <v>84</v>
      </c>
      <c r="E133" s="127" t="s">
        <v>169</v>
      </c>
      <c r="F133" s="127" t="s">
        <v>170</v>
      </c>
      <c r="I133" s="128"/>
      <c r="J133" s="129">
        <f>BK133</f>
        <v>0</v>
      </c>
      <c r="L133" s="125"/>
      <c r="M133" s="130"/>
      <c r="P133" s="131">
        <f>P134+P236+P247+P260+P276+P293+P359+P407</f>
        <v>0</v>
      </c>
      <c r="R133" s="131">
        <f>R134+R236+R247+R260+R276+R293+R359+R407</f>
        <v>9.2879679299999989</v>
      </c>
      <c r="T133" s="132">
        <f>T134+T236+T247+T260+T276+T293+T359+T407</f>
        <v>179.76660999999999</v>
      </c>
      <c r="AR133" s="126" t="s">
        <v>92</v>
      </c>
      <c r="AT133" s="133" t="s">
        <v>84</v>
      </c>
      <c r="AU133" s="133" t="s">
        <v>85</v>
      </c>
      <c r="AY133" s="126" t="s">
        <v>171</v>
      </c>
      <c r="BK133" s="134">
        <f>BK134+BK236+BK247+BK260+BK276+BK293+BK359+BK407</f>
        <v>0</v>
      </c>
    </row>
    <row r="134" spans="2:65" s="11" customFormat="1" ht="22.8" customHeight="1">
      <c r="B134" s="125"/>
      <c r="D134" s="126" t="s">
        <v>84</v>
      </c>
      <c r="E134" s="135" t="s">
        <v>92</v>
      </c>
      <c r="F134" s="135" t="s">
        <v>172</v>
      </c>
      <c r="I134" s="128"/>
      <c r="J134" s="136">
        <f>BK134</f>
        <v>0</v>
      </c>
      <c r="L134" s="125"/>
      <c r="M134" s="130"/>
      <c r="P134" s="131">
        <f>SUM(P135:P235)</f>
        <v>0</v>
      </c>
      <c r="R134" s="131">
        <f>SUM(R135:R235)</f>
        <v>0.89147349999999992</v>
      </c>
      <c r="T134" s="132">
        <f>SUM(T135:T235)</f>
        <v>9.8237500000000004</v>
      </c>
      <c r="AR134" s="126" t="s">
        <v>92</v>
      </c>
      <c r="AT134" s="133" t="s">
        <v>84</v>
      </c>
      <c r="AU134" s="133" t="s">
        <v>92</v>
      </c>
      <c r="AY134" s="126" t="s">
        <v>171</v>
      </c>
      <c r="BK134" s="134">
        <f>SUM(BK135:BK235)</f>
        <v>0</v>
      </c>
    </row>
    <row r="135" spans="2:65" s="1" customFormat="1" ht="24.15" customHeight="1">
      <c r="B135" s="33"/>
      <c r="C135" s="137" t="s">
        <v>92</v>
      </c>
      <c r="D135" s="137" t="s">
        <v>173</v>
      </c>
      <c r="E135" s="138" t="s">
        <v>3033</v>
      </c>
      <c r="F135" s="139" t="s">
        <v>3034</v>
      </c>
      <c r="G135" s="140" t="s">
        <v>176</v>
      </c>
      <c r="H135" s="141">
        <v>14.25</v>
      </c>
      <c r="I135" s="142"/>
      <c r="J135" s="143">
        <f>ROUND(I135*H135,2)</f>
        <v>0</v>
      </c>
      <c r="K135" s="139" t="s">
        <v>177</v>
      </c>
      <c r="L135" s="33"/>
      <c r="M135" s="144" t="s">
        <v>1</v>
      </c>
      <c r="N135" s="145" t="s">
        <v>50</v>
      </c>
      <c r="P135" s="146">
        <f>O135*H135</f>
        <v>0</v>
      </c>
      <c r="Q135" s="146">
        <v>0</v>
      </c>
      <c r="R135" s="146">
        <f>Q135*H135</f>
        <v>0</v>
      </c>
      <c r="S135" s="146">
        <v>0.3</v>
      </c>
      <c r="T135" s="147">
        <f>S135*H135</f>
        <v>4.2749999999999995</v>
      </c>
      <c r="AR135" s="148" t="s">
        <v>178</v>
      </c>
      <c r="AT135" s="148" t="s">
        <v>173</v>
      </c>
      <c r="AU135" s="148" t="s">
        <v>98</v>
      </c>
      <c r="AY135" s="17" t="s">
        <v>171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92</v>
      </c>
      <c r="BK135" s="149">
        <f>ROUND(I135*H135,2)</f>
        <v>0</v>
      </c>
      <c r="BL135" s="17" t="s">
        <v>178</v>
      </c>
      <c r="BM135" s="148" t="s">
        <v>3035</v>
      </c>
    </row>
    <row r="136" spans="2:65" s="1" customFormat="1" ht="38.4">
      <c r="B136" s="33"/>
      <c r="D136" s="150" t="s">
        <v>180</v>
      </c>
      <c r="F136" s="151" t="s">
        <v>3036</v>
      </c>
      <c r="I136" s="152"/>
      <c r="L136" s="33"/>
      <c r="M136" s="153"/>
      <c r="T136" s="57"/>
      <c r="AT136" s="17" t="s">
        <v>180</v>
      </c>
      <c r="AU136" s="17" t="s">
        <v>98</v>
      </c>
    </row>
    <row r="137" spans="2:65" s="14" customFormat="1">
      <c r="B137" s="182"/>
      <c r="D137" s="150" t="s">
        <v>182</v>
      </c>
      <c r="E137" s="183" t="s">
        <v>1</v>
      </c>
      <c r="F137" s="184" t="s">
        <v>3037</v>
      </c>
      <c r="H137" s="183" t="s">
        <v>1</v>
      </c>
      <c r="I137" s="185"/>
      <c r="L137" s="182"/>
      <c r="M137" s="186"/>
      <c r="T137" s="187"/>
      <c r="AT137" s="183" t="s">
        <v>182</v>
      </c>
      <c r="AU137" s="183" t="s">
        <v>98</v>
      </c>
      <c r="AV137" s="14" t="s">
        <v>92</v>
      </c>
      <c r="AW137" s="14" t="s">
        <v>40</v>
      </c>
      <c r="AX137" s="14" t="s">
        <v>85</v>
      </c>
      <c r="AY137" s="183" t="s">
        <v>171</v>
      </c>
    </row>
    <row r="138" spans="2:65" s="12" customFormat="1">
      <c r="B138" s="154"/>
      <c r="D138" s="150" t="s">
        <v>182</v>
      </c>
      <c r="E138" s="155" t="s">
        <v>1</v>
      </c>
      <c r="F138" s="156" t="s">
        <v>3038</v>
      </c>
      <c r="H138" s="157">
        <v>14.25</v>
      </c>
      <c r="I138" s="158"/>
      <c r="L138" s="154"/>
      <c r="M138" s="159"/>
      <c r="T138" s="160"/>
      <c r="AT138" s="155" t="s">
        <v>182</v>
      </c>
      <c r="AU138" s="155" t="s">
        <v>98</v>
      </c>
      <c r="AV138" s="12" t="s">
        <v>98</v>
      </c>
      <c r="AW138" s="12" t="s">
        <v>40</v>
      </c>
      <c r="AX138" s="12" t="s">
        <v>85</v>
      </c>
      <c r="AY138" s="155" t="s">
        <v>171</v>
      </c>
    </row>
    <row r="139" spans="2:65" s="13" customFormat="1">
      <c r="B139" s="172"/>
      <c r="D139" s="150" t="s">
        <v>182</v>
      </c>
      <c r="E139" s="173" t="s">
        <v>1</v>
      </c>
      <c r="F139" s="174" t="s">
        <v>546</v>
      </c>
      <c r="H139" s="175">
        <v>14.25</v>
      </c>
      <c r="I139" s="176"/>
      <c r="L139" s="172"/>
      <c r="M139" s="177"/>
      <c r="T139" s="178"/>
      <c r="AT139" s="173" t="s">
        <v>182</v>
      </c>
      <c r="AU139" s="173" t="s">
        <v>98</v>
      </c>
      <c r="AV139" s="13" t="s">
        <v>178</v>
      </c>
      <c r="AW139" s="13" t="s">
        <v>40</v>
      </c>
      <c r="AX139" s="13" t="s">
        <v>92</v>
      </c>
      <c r="AY139" s="173" t="s">
        <v>171</v>
      </c>
    </row>
    <row r="140" spans="2:65" s="1" customFormat="1" ht="33" customHeight="1">
      <c r="B140" s="33"/>
      <c r="C140" s="137" t="s">
        <v>98</v>
      </c>
      <c r="D140" s="137" t="s">
        <v>173</v>
      </c>
      <c r="E140" s="138" t="s">
        <v>773</v>
      </c>
      <c r="F140" s="139" t="s">
        <v>774</v>
      </c>
      <c r="G140" s="140" t="s">
        <v>176</v>
      </c>
      <c r="H140" s="141">
        <v>14.25</v>
      </c>
      <c r="I140" s="142"/>
      <c r="J140" s="143">
        <f>ROUND(I140*H140,2)</f>
        <v>0</v>
      </c>
      <c r="K140" s="139" t="s">
        <v>177</v>
      </c>
      <c r="L140" s="33"/>
      <c r="M140" s="144" t="s">
        <v>1</v>
      </c>
      <c r="N140" s="145" t="s">
        <v>50</v>
      </c>
      <c r="P140" s="146">
        <f>O140*H140</f>
        <v>0</v>
      </c>
      <c r="Q140" s="146">
        <v>5.0000000000000002E-5</v>
      </c>
      <c r="R140" s="146">
        <f>Q140*H140</f>
        <v>7.1250000000000003E-4</v>
      </c>
      <c r="S140" s="146">
        <v>0.115</v>
      </c>
      <c r="T140" s="147">
        <f>S140*H140</f>
        <v>1.6387500000000002</v>
      </c>
      <c r="AR140" s="148" t="s">
        <v>178</v>
      </c>
      <c r="AT140" s="148" t="s">
        <v>173</v>
      </c>
      <c r="AU140" s="148" t="s">
        <v>98</v>
      </c>
      <c r="AY140" s="17" t="s">
        <v>171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92</v>
      </c>
      <c r="BK140" s="149">
        <f>ROUND(I140*H140,2)</f>
        <v>0</v>
      </c>
      <c r="BL140" s="17" t="s">
        <v>178</v>
      </c>
      <c r="BM140" s="148" t="s">
        <v>3039</v>
      </c>
    </row>
    <row r="141" spans="2:65" s="1" customFormat="1" ht="28.8">
      <c r="B141" s="33"/>
      <c r="D141" s="150" t="s">
        <v>180</v>
      </c>
      <c r="F141" s="151" t="s">
        <v>776</v>
      </c>
      <c r="I141" s="152"/>
      <c r="L141" s="33"/>
      <c r="M141" s="153"/>
      <c r="T141" s="57"/>
      <c r="AT141" s="17" t="s">
        <v>180</v>
      </c>
      <c r="AU141" s="17" t="s">
        <v>98</v>
      </c>
    </row>
    <row r="142" spans="2:65" s="14" customFormat="1">
      <c r="B142" s="182"/>
      <c r="D142" s="150" t="s">
        <v>182</v>
      </c>
      <c r="E142" s="183" t="s">
        <v>1</v>
      </c>
      <c r="F142" s="184" t="s">
        <v>3037</v>
      </c>
      <c r="H142" s="183" t="s">
        <v>1</v>
      </c>
      <c r="I142" s="185"/>
      <c r="L142" s="182"/>
      <c r="M142" s="186"/>
      <c r="T142" s="187"/>
      <c r="AT142" s="183" t="s">
        <v>182</v>
      </c>
      <c r="AU142" s="183" t="s">
        <v>98</v>
      </c>
      <c r="AV142" s="14" t="s">
        <v>92</v>
      </c>
      <c r="AW142" s="14" t="s">
        <v>40</v>
      </c>
      <c r="AX142" s="14" t="s">
        <v>85</v>
      </c>
      <c r="AY142" s="183" t="s">
        <v>171</v>
      </c>
    </row>
    <row r="143" spans="2:65" s="12" customFormat="1">
      <c r="B143" s="154"/>
      <c r="D143" s="150" t="s">
        <v>182</v>
      </c>
      <c r="E143" s="155" t="s">
        <v>1</v>
      </c>
      <c r="F143" s="156" t="s">
        <v>3038</v>
      </c>
      <c r="H143" s="157">
        <v>14.25</v>
      </c>
      <c r="I143" s="158"/>
      <c r="L143" s="154"/>
      <c r="M143" s="159"/>
      <c r="T143" s="160"/>
      <c r="AT143" s="155" t="s">
        <v>182</v>
      </c>
      <c r="AU143" s="155" t="s">
        <v>98</v>
      </c>
      <c r="AV143" s="12" t="s">
        <v>98</v>
      </c>
      <c r="AW143" s="12" t="s">
        <v>40</v>
      </c>
      <c r="AX143" s="12" t="s">
        <v>85</v>
      </c>
      <c r="AY143" s="155" t="s">
        <v>171</v>
      </c>
    </row>
    <row r="144" spans="2:65" s="13" customFormat="1">
      <c r="B144" s="172"/>
      <c r="D144" s="150" t="s">
        <v>182</v>
      </c>
      <c r="E144" s="173" t="s">
        <v>1</v>
      </c>
      <c r="F144" s="174" t="s">
        <v>546</v>
      </c>
      <c r="H144" s="175">
        <v>14.25</v>
      </c>
      <c r="I144" s="176"/>
      <c r="L144" s="172"/>
      <c r="M144" s="177"/>
      <c r="T144" s="178"/>
      <c r="AT144" s="173" t="s">
        <v>182</v>
      </c>
      <c r="AU144" s="173" t="s">
        <v>98</v>
      </c>
      <c r="AV144" s="13" t="s">
        <v>178</v>
      </c>
      <c r="AW144" s="13" t="s">
        <v>40</v>
      </c>
      <c r="AX144" s="13" t="s">
        <v>92</v>
      </c>
      <c r="AY144" s="173" t="s">
        <v>171</v>
      </c>
    </row>
    <row r="145" spans="2:65" s="1" customFormat="1" ht="16.5" customHeight="1">
      <c r="B145" s="33"/>
      <c r="C145" s="137" t="s">
        <v>190</v>
      </c>
      <c r="D145" s="137" t="s">
        <v>173</v>
      </c>
      <c r="E145" s="138" t="s">
        <v>2351</v>
      </c>
      <c r="F145" s="139" t="s">
        <v>2352</v>
      </c>
      <c r="G145" s="140" t="s">
        <v>197</v>
      </c>
      <c r="H145" s="141">
        <v>17</v>
      </c>
      <c r="I145" s="142"/>
      <c r="J145" s="143">
        <f>ROUND(I145*H145,2)</f>
        <v>0</v>
      </c>
      <c r="K145" s="139" t="s">
        <v>177</v>
      </c>
      <c r="L145" s="33"/>
      <c r="M145" s="144" t="s">
        <v>1</v>
      </c>
      <c r="N145" s="145" t="s">
        <v>50</v>
      </c>
      <c r="P145" s="146">
        <f>O145*H145</f>
        <v>0</v>
      </c>
      <c r="Q145" s="146">
        <v>0</v>
      </c>
      <c r="R145" s="146">
        <f>Q145*H145</f>
        <v>0</v>
      </c>
      <c r="S145" s="146">
        <v>0.23</v>
      </c>
      <c r="T145" s="147">
        <f>S145*H145</f>
        <v>3.91</v>
      </c>
      <c r="AR145" s="148" t="s">
        <v>178</v>
      </c>
      <c r="AT145" s="148" t="s">
        <v>173</v>
      </c>
      <c r="AU145" s="148" t="s">
        <v>98</v>
      </c>
      <c r="AY145" s="17" t="s">
        <v>171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92</v>
      </c>
      <c r="BK145" s="149">
        <f>ROUND(I145*H145,2)</f>
        <v>0</v>
      </c>
      <c r="BL145" s="17" t="s">
        <v>178</v>
      </c>
      <c r="BM145" s="148" t="s">
        <v>3040</v>
      </c>
    </row>
    <row r="146" spans="2:65" s="1" customFormat="1" ht="28.8">
      <c r="B146" s="33"/>
      <c r="D146" s="150" t="s">
        <v>180</v>
      </c>
      <c r="F146" s="151" t="s">
        <v>2354</v>
      </c>
      <c r="I146" s="152"/>
      <c r="L146" s="33"/>
      <c r="M146" s="153"/>
      <c r="T146" s="57"/>
      <c r="AT146" s="17" t="s">
        <v>180</v>
      </c>
      <c r="AU146" s="17" t="s">
        <v>98</v>
      </c>
    </row>
    <row r="147" spans="2:65" s="14" customFormat="1">
      <c r="B147" s="182"/>
      <c r="D147" s="150" t="s">
        <v>182</v>
      </c>
      <c r="E147" s="183" t="s">
        <v>1</v>
      </c>
      <c r="F147" s="184" t="s">
        <v>3037</v>
      </c>
      <c r="H147" s="183" t="s">
        <v>1</v>
      </c>
      <c r="I147" s="185"/>
      <c r="L147" s="182"/>
      <c r="M147" s="186"/>
      <c r="T147" s="187"/>
      <c r="AT147" s="183" t="s">
        <v>182</v>
      </c>
      <c r="AU147" s="183" t="s">
        <v>98</v>
      </c>
      <c r="AV147" s="14" t="s">
        <v>92</v>
      </c>
      <c r="AW147" s="14" t="s">
        <v>40</v>
      </c>
      <c r="AX147" s="14" t="s">
        <v>85</v>
      </c>
      <c r="AY147" s="183" t="s">
        <v>171</v>
      </c>
    </row>
    <row r="148" spans="2:65" s="12" customFormat="1">
      <c r="B148" s="154"/>
      <c r="D148" s="150" t="s">
        <v>182</v>
      </c>
      <c r="E148" s="155" t="s">
        <v>1</v>
      </c>
      <c r="F148" s="156" t="s">
        <v>3041</v>
      </c>
      <c r="H148" s="157">
        <v>17</v>
      </c>
      <c r="I148" s="158"/>
      <c r="L148" s="154"/>
      <c r="M148" s="159"/>
      <c r="T148" s="160"/>
      <c r="AT148" s="155" t="s">
        <v>182</v>
      </c>
      <c r="AU148" s="155" t="s">
        <v>98</v>
      </c>
      <c r="AV148" s="12" t="s">
        <v>98</v>
      </c>
      <c r="AW148" s="12" t="s">
        <v>40</v>
      </c>
      <c r="AX148" s="12" t="s">
        <v>85</v>
      </c>
      <c r="AY148" s="155" t="s">
        <v>171</v>
      </c>
    </row>
    <row r="149" spans="2:65" s="13" customFormat="1">
      <c r="B149" s="172"/>
      <c r="D149" s="150" t="s">
        <v>182</v>
      </c>
      <c r="E149" s="173" t="s">
        <v>1</v>
      </c>
      <c r="F149" s="174" t="s">
        <v>546</v>
      </c>
      <c r="H149" s="175">
        <v>17</v>
      </c>
      <c r="I149" s="176"/>
      <c r="L149" s="172"/>
      <c r="M149" s="177"/>
      <c r="T149" s="178"/>
      <c r="AT149" s="173" t="s">
        <v>182</v>
      </c>
      <c r="AU149" s="173" t="s">
        <v>98</v>
      </c>
      <c r="AV149" s="13" t="s">
        <v>178</v>
      </c>
      <c r="AW149" s="13" t="s">
        <v>40</v>
      </c>
      <c r="AX149" s="13" t="s">
        <v>92</v>
      </c>
      <c r="AY149" s="173" t="s">
        <v>171</v>
      </c>
    </row>
    <row r="150" spans="2:65" s="1" customFormat="1" ht="24.15" customHeight="1">
      <c r="B150" s="33"/>
      <c r="C150" s="137" t="s">
        <v>178</v>
      </c>
      <c r="D150" s="137" t="s">
        <v>173</v>
      </c>
      <c r="E150" s="138" t="s">
        <v>208</v>
      </c>
      <c r="F150" s="139" t="s">
        <v>209</v>
      </c>
      <c r="G150" s="140" t="s">
        <v>197</v>
      </c>
      <c r="H150" s="141">
        <v>17.95</v>
      </c>
      <c r="I150" s="142"/>
      <c r="J150" s="143">
        <f>ROUND(I150*H150,2)</f>
        <v>0</v>
      </c>
      <c r="K150" s="139" t="s">
        <v>177</v>
      </c>
      <c r="L150" s="33"/>
      <c r="M150" s="144" t="s">
        <v>1</v>
      </c>
      <c r="N150" s="145" t="s">
        <v>50</v>
      </c>
      <c r="P150" s="146">
        <f>O150*H150</f>
        <v>0</v>
      </c>
      <c r="Q150" s="146">
        <v>3.6900000000000002E-2</v>
      </c>
      <c r="R150" s="146">
        <f>Q150*H150</f>
        <v>0.66235500000000003</v>
      </c>
      <c r="S150" s="146">
        <v>0</v>
      </c>
      <c r="T150" s="147">
        <f>S150*H150</f>
        <v>0</v>
      </c>
      <c r="AR150" s="148" t="s">
        <v>178</v>
      </c>
      <c r="AT150" s="148" t="s">
        <v>173</v>
      </c>
      <c r="AU150" s="148" t="s">
        <v>98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92</v>
      </c>
      <c r="BK150" s="149">
        <f>ROUND(I150*H150,2)</f>
        <v>0</v>
      </c>
      <c r="BL150" s="17" t="s">
        <v>178</v>
      </c>
      <c r="BM150" s="148" t="s">
        <v>3042</v>
      </c>
    </row>
    <row r="151" spans="2:65" s="1" customFormat="1" ht="57.6">
      <c r="B151" s="33"/>
      <c r="D151" s="150" t="s">
        <v>180</v>
      </c>
      <c r="F151" s="151" t="s">
        <v>211</v>
      </c>
      <c r="I151" s="152"/>
      <c r="L151" s="33"/>
      <c r="M151" s="153"/>
      <c r="T151" s="57"/>
      <c r="AT151" s="17" t="s">
        <v>180</v>
      </c>
      <c r="AU151" s="17" t="s">
        <v>98</v>
      </c>
    </row>
    <row r="152" spans="2:65" s="14" customFormat="1">
      <c r="B152" s="182"/>
      <c r="D152" s="150" t="s">
        <v>182</v>
      </c>
      <c r="E152" s="183" t="s">
        <v>1</v>
      </c>
      <c r="F152" s="184" t="s">
        <v>3043</v>
      </c>
      <c r="H152" s="183" t="s">
        <v>1</v>
      </c>
      <c r="I152" s="185"/>
      <c r="L152" s="182"/>
      <c r="M152" s="186"/>
      <c r="T152" s="187"/>
      <c r="AT152" s="183" t="s">
        <v>182</v>
      </c>
      <c r="AU152" s="183" t="s">
        <v>98</v>
      </c>
      <c r="AV152" s="14" t="s">
        <v>92</v>
      </c>
      <c r="AW152" s="14" t="s">
        <v>40</v>
      </c>
      <c r="AX152" s="14" t="s">
        <v>85</v>
      </c>
      <c r="AY152" s="183" t="s">
        <v>171</v>
      </c>
    </row>
    <row r="153" spans="2:65" s="12" customFormat="1">
      <c r="B153" s="154"/>
      <c r="D153" s="150" t="s">
        <v>182</v>
      </c>
      <c r="E153" s="155" t="s">
        <v>1</v>
      </c>
      <c r="F153" s="156" t="s">
        <v>3044</v>
      </c>
      <c r="H153" s="157">
        <v>5.9</v>
      </c>
      <c r="I153" s="158"/>
      <c r="L153" s="154"/>
      <c r="M153" s="159"/>
      <c r="T153" s="160"/>
      <c r="AT153" s="155" t="s">
        <v>182</v>
      </c>
      <c r="AU153" s="155" t="s">
        <v>98</v>
      </c>
      <c r="AV153" s="12" t="s">
        <v>98</v>
      </c>
      <c r="AW153" s="12" t="s">
        <v>40</v>
      </c>
      <c r="AX153" s="12" t="s">
        <v>85</v>
      </c>
      <c r="AY153" s="155" t="s">
        <v>171</v>
      </c>
    </row>
    <row r="154" spans="2:65" s="12" customFormat="1">
      <c r="B154" s="154"/>
      <c r="D154" s="150" t="s">
        <v>182</v>
      </c>
      <c r="E154" s="155" t="s">
        <v>1</v>
      </c>
      <c r="F154" s="156" t="s">
        <v>3045</v>
      </c>
      <c r="H154" s="157">
        <v>12.05</v>
      </c>
      <c r="I154" s="158"/>
      <c r="L154" s="154"/>
      <c r="M154" s="159"/>
      <c r="T154" s="160"/>
      <c r="AT154" s="155" t="s">
        <v>182</v>
      </c>
      <c r="AU154" s="155" t="s">
        <v>98</v>
      </c>
      <c r="AV154" s="12" t="s">
        <v>98</v>
      </c>
      <c r="AW154" s="12" t="s">
        <v>40</v>
      </c>
      <c r="AX154" s="12" t="s">
        <v>85</v>
      </c>
      <c r="AY154" s="155" t="s">
        <v>171</v>
      </c>
    </row>
    <row r="155" spans="2:65" s="13" customFormat="1">
      <c r="B155" s="172"/>
      <c r="D155" s="150" t="s">
        <v>182</v>
      </c>
      <c r="E155" s="173" t="s">
        <v>1</v>
      </c>
      <c r="F155" s="174" t="s">
        <v>546</v>
      </c>
      <c r="H155" s="175">
        <v>17.950000000000003</v>
      </c>
      <c r="I155" s="176"/>
      <c r="L155" s="172"/>
      <c r="M155" s="177"/>
      <c r="T155" s="178"/>
      <c r="AT155" s="173" t="s">
        <v>182</v>
      </c>
      <c r="AU155" s="173" t="s">
        <v>98</v>
      </c>
      <c r="AV155" s="13" t="s">
        <v>178</v>
      </c>
      <c r="AW155" s="13" t="s">
        <v>40</v>
      </c>
      <c r="AX155" s="13" t="s">
        <v>92</v>
      </c>
      <c r="AY155" s="173" t="s">
        <v>171</v>
      </c>
    </row>
    <row r="156" spans="2:65" s="1" customFormat="1" ht="24.15" customHeight="1">
      <c r="B156" s="33"/>
      <c r="C156" s="137" t="s">
        <v>202</v>
      </c>
      <c r="D156" s="137" t="s">
        <v>173</v>
      </c>
      <c r="E156" s="138" t="s">
        <v>2377</v>
      </c>
      <c r="F156" s="139" t="s">
        <v>2378</v>
      </c>
      <c r="G156" s="140" t="s">
        <v>176</v>
      </c>
      <c r="H156" s="141">
        <v>79.819999999999993</v>
      </c>
      <c r="I156" s="142"/>
      <c r="J156" s="143">
        <f>ROUND(I156*H156,2)</f>
        <v>0</v>
      </c>
      <c r="K156" s="139" t="s">
        <v>177</v>
      </c>
      <c r="L156" s="33"/>
      <c r="M156" s="144" t="s">
        <v>1</v>
      </c>
      <c r="N156" s="145" t="s">
        <v>50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178</v>
      </c>
      <c r="AT156" s="148" t="s">
        <v>173</v>
      </c>
      <c r="AU156" s="148" t="s">
        <v>98</v>
      </c>
      <c r="AY156" s="17" t="s">
        <v>171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92</v>
      </c>
      <c r="BK156" s="149">
        <f>ROUND(I156*H156,2)</f>
        <v>0</v>
      </c>
      <c r="BL156" s="17" t="s">
        <v>178</v>
      </c>
      <c r="BM156" s="148" t="s">
        <v>3046</v>
      </c>
    </row>
    <row r="157" spans="2:65" s="1" customFormat="1" ht="19.2">
      <c r="B157" s="33"/>
      <c r="D157" s="150" t="s">
        <v>180</v>
      </c>
      <c r="F157" s="151" t="s">
        <v>2380</v>
      </c>
      <c r="I157" s="152"/>
      <c r="L157" s="33"/>
      <c r="M157" s="153"/>
      <c r="T157" s="57"/>
      <c r="AT157" s="17" t="s">
        <v>180</v>
      </c>
      <c r="AU157" s="17" t="s">
        <v>98</v>
      </c>
    </row>
    <row r="158" spans="2:65" s="14" customFormat="1">
      <c r="B158" s="182"/>
      <c r="D158" s="150" t="s">
        <v>182</v>
      </c>
      <c r="E158" s="183" t="s">
        <v>1</v>
      </c>
      <c r="F158" s="184" t="s">
        <v>3043</v>
      </c>
      <c r="H158" s="183" t="s">
        <v>1</v>
      </c>
      <c r="I158" s="185"/>
      <c r="L158" s="182"/>
      <c r="M158" s="186"/>
      <c r="T158" s="187"/>
      <c r="AT158" s="183" t="s">
        <v>182</v>
      </c>
      <c r="AU158" s="183" t="s">
        <v>98</v>
      </c>
      <c r="AV158" s="14" t="s">
        <v>92</v>
      </c>
      <c r="AW158" s="14" t="s">
        <v>40</v>
      </c>
      <c r="AX158" s="14" t="s">
        <v>85</v>
      </c>
      <c r="AY158" s="183" t="s">
        <v>171</v>
      </c>
    </row>
    <row r="159" spans="2:65" s="12" customFormat="1">
      <c r="B159" s="154"/>
      <c r="D159" s="150" t="s">
        <v>182</v>
      </c>
      <c r="E159" s="155" t="s">
        <v>1</v>
      </c>
      <c r="F159" s="156" t="s">
        <v>3047</v>
      </c>
      <c r="H159" s="157">
        <v>31.68</v>
      </c>
      <c r="I159" s="158"/>
      <c r="L159" s="154"/>
      <c r="M159" s="159"/>
      <c r="T159" s="160"/>
      <c r="AT159" s="155" t="s">
        <v>182</v>
      </c>
      <c r="AU159" s="155" t="s">
        <v>98</v>
      </c>
      <c r="AV159" s="12" t="s">
        <v>98</v>
      </c>
      <c r="AW159" s="12" t="s">
        <v>40</v>
      </c>
      <c r="AX159" s="12" t="s">
        <v>85</v>
      </c>
      <c r="AY159" s="155" t="s">
        <v>171</v>
      </c>
    </row>
    <row r="160" spans="2:65" s="12" customFormat="1">
      <c r="B160" s="154"/>
      <c r="D160" s="150" t="s">
        <v>182</v>
      </c>
      <c r="E160" s="155" t="s">
        <v>1</v>
      </c>
      <c r="F160" s="156" t="s">
        <v>3048</v>
      </c>
      <c r="H160" s="157">
        <v>28.32</v>
      </c>
      <c r="I160" s="158"/>
      <c r="L160" s="154"/>
      <c r="M160" s="159"/>
      <c r="T160" s="160"/>
      <c r="AT160" s="155" t="s">
        <v>182</v>
      </c>
      <c r="AU160" s="155" t="s">
        <v>98</v>
      </c>
      <c r="AV160" s="12" t="s">
        <v>98</v>
      </c>
      <c r="AW160" s="12" t="s">
        <v>40</v>
      </c>
      <c r="AX160" s="12" t="s">
        <v>85</v>
      </c>
      <c r="AY160" s="155" t="s">
        <v>171</v>
      </c>
    </row>
    <row r="161" spans="2:65" s="12" customFormat="1">
      <c r="B161" s="154"/>
      <c r="D161" s="150" t="s">
        <v>182</v>
      </c>
      <c r="E161" s="155" t="s">
        <v>1</v>
      </c>
      <c r="F161" s="156" t="s">
        <v>3049</v>
      </c>
      <c r="H161" s="157">
        <v>19.82</v>
      </c>
      <c r="I161" s="158"/>
      <c r="L161" s="154"/>
      <c r="M161" s="159"/>
      <c r="T161" s="160"/>
      <c r="AT161" s="155" t="s">
        <v>182</v>
      </c>
      <c r="AU161" s="155" t="s">
        <v>98</v>
      </c>
      <c r="AV161" s="12" t="s">
        <v>98</v>
      </c>
      <c r="AW161" s="12" t="s">
        <v>40</v>
      </c>
      <c r="AX161" s="12" t="s">
        <v>85</v>
      </c>
      <c r="AY161" s="155" t="s">
        <v>171</v>
      </c>
    </row>
    <row r="162" spans="2:65" s="13" customFormat="1">
      <c r="B162" s="172"/>
      <c r="D162" s="150" t="s">
        <v>182</v>
      </c>
      <c r="E162" s="173" t="s">
        <v>1</v>
      </c>
      <c r="F162" s="174" t="s">
        <v>546</v>
      </c>
      <c r="H162" s="175">
        <v>79.819999999999993</v>
      </c>
      <c r="I162" s="176"/>
      <c r="L162" s="172"/>
      <c r="M162" s="177"/>
      <c r="T162" s="178"/>
      <c r="AT162" s="173" t="s">
        <v>182</v>
      </c>
      <c r="AU162" s="173" t="s">
        <v>98</v>
      </c>
      <c r="AV162" s="13" t="s">
        <v>178</v>
      </c>
      <c r="AW162" s="13" t="s">
        <v>40</v>
      </c>
      <c r="AX162" s="13" t="s">
        <v>92</v>
      </c>
      <c r="AY162" s="173" t="s">
        <v>171</v>
      </c>
    </row>
    <row r="163" spans="2:65" s="1" customFormat="1" ht="33" customHeight="1">
      <c r="B163" s="33"/>
      <c r="C163" s="137" t="s">
        <v>207</v>
      </c>
      <c r="D163" s="137" t="s">
        <v>173</v>
      </c>
      <c r="E163" s="138" t="s">
        <v>3050</v>
      </c>
      <c r="F163" s="139" t="s">
        <v>3051</v>
      </c>
      <c r="G163" s="140" t="s">
        <v>215</v>
      </c>
      <c r="H163" s="141">
        <v>42.232999999999997</v>
      </c>
      <c r="I163" s="142"/>
      <c r="J163" s="143">
        <f>ROUND(I163*H163,2)</f>
        <v>0</v>
      </c>
      <c r="K163" s="139" t="s">
        <v>177</v>
      </c>
      <c r="L163" s="33"/>
      <c r="M163" s="144" t="s">
        <v>1</v>
      </c>
      <c r="N163" s="145" t="s">
        <v>50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178</v>
      </c>
      <c r="AT163" s="148" t="s">
        <v>173</v>
      </c>
      <c r="AU163" s="148" t="s">
        <v>98</v>
      </c>
      <c r="AY163" s="17" t="s">
        <v>171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92</v>
      </c>
      <c r="BK163" s="149">
        <f>ROUND(I163*H163,2)</f>
        <v>0</v>
      </c>
      <c r="BL163" s="17" t="s">
        <v>178</v>
      </c>
      <c r="BM163" s="148" t="s">
        <v>3052</v>
      </c>
    </row>
    <row r="164" spans="2:65" s="1" customFormat="1" ht="28.8">
      <c r="B164" s="33"/>
      <c r="D164" s="150" t="s">
        <v>180</v>
      </c>
      <c r="F164" s="151" t="s">
        <v>3053</v>
      </c>
      <c r="I164" s="152"/>
      <c r="L164" s="33"/>
      <c r="M164" s="153"/>
      <c r="T164" s="57"/>
      <c r="AT164" s="17" t="s">
        <v>180</v>
      </c>
      <c r="AU164" s="17" t="s">
        <v>98</v>
      </c>
    </row>
    <row r="165" spans="2:65" s="14" customFormat="1">
      <c r="B165" s="182"/>
      <c r="D165" s="150" t="s">
        <v>182</v>
      </c>
      <c r="E165" s="183" t="s">
        <v>1</v>
      </c>
      <c r="F165" s="184" t="s">
        <v>3043</v>
      </c>
      <c r="H165" s="183" t="s">
        <v>1</v>
      </c>
      <c r="I165" s="185"/>
      <c r="L165" s="182"/>
      <c r="M165" s="186"/>
      <c r="T165" s="187"/>
      <c r="AT165" s="183" t="s">
        <v>182</v>
      </c>
      <c r="AU165" s="183" t="s">
        <v>98</v>
      </c>
      <c r="AV165" s="14" t="s">
        <v>92</v>
      </c>
      <c r="AW165" s="14" t="s">
        <v>40</v>
      </c>
      <c r="AX165" s="14" t="s">
        <v>85</v>
      </c>
      <c r="AY165" s="183" t="s">
        <v>171</v>
      </c>
    </row>
    <row r="166" spans="2:65" s="12" customFormat="1" ht="20.399999999999999">
      <c r="B166" s="154"/>
      <c r="D166" s="150" t="s">
        <v>182</v>
      </c>
      <c r="E166" s="155" t="s">
        <v>1</v>
      </c>
      <c r="F166" s="156" t="s">
        <v>3054</v>
      </c>
      <c r="H166" s="157">
        <v>17.632000000000001</v>
      </c>
      <c r="I166" s="158"/>
      <c r="L166" s="154"/>
      <c r="M166" s="159"/>
      <c r="T166" s="160"/>
      <c r="AT166" s="155" t="s">
        <v>182</v>
      </c>
      <c r="AU166" s="155" t="s">
        <v>98</v>
      </c>
      <c r="AV166" s="12" t="s">
        <v>98</v>
      </c>
      <c r="AW166" s="12" t="s">
        <v>40</v>
      </c>
      <c r="AX166" s="12" t="s">
        <v>85</v>
      </c>
      <c r="AY166" s="155" t="s">
        <v>171</v>
      </c>
    </row>
    <row r="167" spans="2:65" s="12" customFormat="1" ht="20.399999999999999">
      <c r="B167" s="154"/>
      <c r="D167" s="150" t="s">
        <v>182</v>
      </c>
      <c r="E167" s="155" t="s">
        <v>1</v>
      </c>
      <c r="F167" s="156" t="s">
        <v>3055</v>
      </c>
      <c r="H167" s="157">
        <v>16.568000000000001</v>
      </c>
      <c r="I167" s="158"/>
      <c r="L167" s="154"/>
      <c r="M167" s="159"/>
      <c r="T167" s="160"/>
      <c r="AT167" s="155" t="s">
        <v>182</v>
      </c>
      <c r="AU167" s="155" t="s">
        <v>98</v>
      </c>
      <c r="AV167" s="12" t="s">
        <v>98</v>
      </c>
      <c r="AW167" s="12" t="s">
        <v>40</v>
      </c>
      <c r="AX167" s="12" t="s">
        <v>85</v>
      </c>
      <c r="AY167" s="155" t="s">
        <v>171</v>
      </c>
    </row>
    <row r="168" spans="2:65" s="12" customFormat="1" ht="20.399999999999999">
      <c r="B168" s="154"/>
      <c r="D168" s="150" t="s">
        <v>182</v>
      </c>
      <c r="E168" s="155" t="s">
        <v>1</v>
      </c>
      <c r="F168" s="156" t="s">
        <v>3056</v>
      </c>
      <c r="H168" s="157">
        <v>50.265999999999998</v>
      </c>
      <c r="I168" s="158"/>
      <c r="L168" s="154"/>
      <c r="M168" s="159"/>
      <c r="T168" s="160"/>
      <c r="AT168" s="155" t="s">
        <v>182</v>
      </c>
      <c r="AU168" s="155" t="s">
        <v>98</v>
      </c>
      <c r="AV168" s="12" t="s">
        <v>98</v>
      </c>
      <c r="AW168" s="12" t="s">
        <v>40</v>
      </c>
      <c r="AX168" s="12" t="s">
        <v>85</v>
      </c>
      <c r="AY168" s="155" t="s">
        <v>171</v>
      </c>
    </row>
    <row r="169" spans="2:65" s="13" customFormat="1">
      <c r="B169" s="172"/>
      <c r="D169" s="150" t="s">
        <v>182</v>
      </c>
      <c r="E169" s="173" t="s">
        <v>1</v>
      </c>
      <c r="F169" s="174" t="s">
        <v>546</v>
      </c>
      <c r="H169" s="175">
        <v>84.466000000000008</v>
      </c>
      <c r="I169" s="176"/>
      <c r="L169" s="172"/>
      <c r="M169" s="177"/>
      <c r="T169" s="178"/>
      <c r="AT169" s="173" t="s">
        <v>182</v>
      </c>
      <c r="AU169" s="173" t="s">
        <v>98</v>
      </c>
      <c r="AV169" s="13" t="s">
        <v>178</v>
      </c>
      <c r="AW169" s="13" t="s">
        <v>40</v>
      </c>
      <c r="AX169" s="13" t="s">
        <v>85</v>
      </c>
      <c r="AY169" s="173" t="s">
        <v>171</v>
      </c>
    </row>
    <row r="170" spans="2:65" s="12" customFormat="1">
      <c r="B170" s="154"/>
      <c r="D170" s="150" t="s">
        <v>182</v>
      </c>
      <c r="E170" s="155" t="s">
        <v>1</v>
      </c>
      <c r="F170" s="156" t="s">
        <v>3057</v>
      </c>
      <c r="H170" s="157">
        <v>42.232999999999997</v>
      </c>
      <c r="I170" s="158"/>
      <c r="L170" s="154"/>
      <c r="M170" s="159"/>
      <c r="T170" s="160"/>
      <c r="AT170" s="155" t="s">
        <v>182</v>
      </c>
      <c r="AU170" s="155" t="s">
        <v>98</v>
      </c>
      <c r="AV170" s="12" t="s">
        <v>98</v>
      </c>
      <c r="AW170" s="12" t="s">
        <v>40</v>
      </c>
      <c r="AX170" s="12" t="s">
        <v>92</v>
      </c>
      <c r="AY170" s="155" t="s">
        <v>171</v>
      </c>
    </row>
    <row r="171" spans="2:65" s="1" customFormat="1" ht="33" customHeight="1">
      <c r="B171" s="33"/>
      <c r="C171" s="137" t="s">
        <v>212</v>
      </c>
      <c r="D171" s="137" t="s">
        <v>173</v>
      </c>
      <c r="E171" s="138" t="s">
        <v>3058</v>
      </c>
      <c r="F171" s="139" t="s">
        <v>3059</v>
      </c>
      <c r="G171" s="140" t="s">
        <v>215</v>
      </c>
      <c r="H171" s="141">
        <v>42.232999999999997</v>
      </c>
      <c r="I171" s="142"/>
      <c r="J171" s="143">
        <f>ROUND(I171*H171,2)</f>
        <v>0</v>
      </c>
      <c r="K171" s="139" t="s">
        <v>177</v>
      </c>
      <c r="L171" s="33"/>
      <c r="M171" s="144" t="s">
        <v>1</v>
      </c>
      <c r="N171" s="145" t="s">
        <v>50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178</v>
      </c>
      <c r="AT171" s="148" t="s">
        <v>173</v>
      </c>
      <c r="AU171" s="148" t="s">
        <v>98</v>
      </c>
      <c r="AY171" s="17" t="s">
        <v>171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92</v>
      </c>
      <c r="BK171" s="149">
        <f>ROUND(I171*H171,2)</f>
        <v>0</v>
      </c>
      <c r="BL171" s="17" t="s">
        <v>178</v>
      </c>
      <c r="BM171" s="148" t="s">
        <v>3060</v>
      </c>
    </row>
    <row r="172" spans="2:65" s="1" customFormat="1" ht="28.8">
      <c r="B172" s="33"/>
      <c r="D172" s="150" t="s">
        <v>180</v>
      </c>
      <c r="F172" s="151" t="s">
        <v>3061</v>
      </c>
      <c r="I172" s="152"/>
      <c r="L172" s="33"/>
      <c r="M172" s="153"/>
      <c r="T172" s="57"/>
      <c r="AT172" s="17" t="s">
        <v>180</v>
      </c>
      <c r="AU172" s="17" t="s">
        <v>98</v>
      </c>
    </row>
    <row r="173" spans="2:65" s="12" customFormat="1">
      <c r="B173" s="154"/>
      <c r="D173" s="150" t="s">
        <v>182</v>
      </c>
      <c r="E173" s="155" t="s">
        <v>1</v>
      </c>
      <c r="F173" s="156" t="s">
        <v>3062</v>
      </c>
      <c r="H173" s="157">
        <v>42.232999999999997</v>
      </c>
      <c r="I173" s="158"/>
      <c r="L173" s="154"/>
      <c r="M173" s="159"/>
      <c r="T173" s="160"/>
      <c r="AT173" s="155" t="s">
        <v>182</v>
      </c>
      <c r="AU173" s="155" t="s">
        <v>98</v>
      </c>
      <c r="AV173" s="12" t="s">
        <v>98</v>
      </c>
      <c r="AW173" s="12" t="s">
        <v>40</v>
      </c>
      <c r="AX173" s="12" t="s">
        <v>85</v>
      </c>
      <c r="AY173" s="155" t="s">
        <v>171</v>
      </c>
    </row>
    <row r="174" spans="2:65" s="13" customFormat="1">
      <c r="B174" s="172"/>
      <c r="D174" s="150" t="s">
        <v>182</v>
      </c>
      <c r="E174" s="173" t="s">
        <v>1</v>
      </c>
      <c r="F174" s="174" t="s">
        <v>546</v>
      </c>
      <c r="H174" s="175">
        <v>42.232999999999997</v>
      </c>
      <c r="I174" s="176"/>
      <c r="L174" s="172"/>
      <c r="M174" s="177"/>
      <c r="T174" s="178"/>
      <c r="AT174" s="173" t="s">
        <v>182</v>
      </c>
      <c r="AU174" s="173" t="s">
        <v>98</v>
      </c>
      <c r="AV174" s="13" t="s">
        <v>178</v>
      </c>
      <c r="AW174" s="13" t="s">
        <v>40</v>
      </c>
      <c r="AX174" s="13" t="s">
        <v>92</v>
      </c>
      <c r="AY174" s="173" t="s">
        <v>171</v>
      </c>
    </row>
    <row r="175" spans="2:65" s="1" customFormat="1" ht="24.15" customHeight="1">
      <c r="B175" s="33"/>
      <c r="C175" s="137" t="s">
        <v>219</v>
      </c>
      <c r="D175" s="137" t="s">
        <v>173</v>
      </c>
      <c r="E175" s="138" t="s">
        <v>1047</v>
      </c>
      <c r="F175" s="139" t="s">
        <v>1048</v>
      </c>
      <c r="G175" s="140" t="s">
        <v>215</v>
      </c>
      <c r="H175" s="141">
        <v>26.925000000000001</v>
      </c>
      <c r="I175" s="142"/>
      <c r="J175" s="143">
        <f>ROUND(I175*H175,2)</f>
        <v>0</v>
      </c>
      <c r="K175" s="139" t="s">
        <v>177</v>
      </c>
      <c r="L175" s="33"/>
      <c r="M175" s="144" t="s">
        <v>1</v>
      </c>
      <c r="N175" s="145" t="s">
        <v>50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178</v>
      </c>
      <c r="AT175" s="148" t="s">
        <v>173</v>
      </c>
      <c r="AU175" s="148" t="s">
        <v>98</v>
      </c>
      <c r="AY175" s="17" t="s">
        <v>171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92</v>
      </c>
      <c r="BK175" s="149">
        <f>ROUND(I175*H175,2)</f>
        <v>0</v>
      </c>
      <c r="BL175" s="17" t="s">
        <v>178</v>
      </c>
      <c r="BM175" s="148" t="s">
        <v>3063</v>
      </c>
    </row>
    <row r="176" spans="2:65" s="1" customFormat="1" ht="28.8">
      <c r="B176" s="33"/>
      <c r="D176" s="150" t="s">
        <v>180</v>
      </c>
      <c r="F176" s="151" t="s">
        <v>1050</v>
      </c>
      <c r="I176" s="152"/>
      <c r="L176" s="33"/>
      <c r="M176" s="153"/>
      <c r="T176" s="57"/>
      <c r="AT176" s="17" t="s">
        <v>180</v>
      </c>
      <c r="AU176" s="17" t="s">
        <v>98</v>
      </c>
    </row>
    <row r="177" spans="2:65" s="14" customFormat="1">
      <c r="B177" s="182"/>
      <c r="D177" s="150" t="s">
        <v>182</v>
      </c>
      <c r="E177" s="183" t="s">
        <v>1</v>
      </c>
      <c r="F177" s="184" t="s">
        <v>3043</v>
      </c>
      <c r="H177" s="183" t="s">
        <v>1</v>
      </c>
      <c r="I177" s="185"/>
      <c r="L177" s="182"/>
      <c r="M177" s="186"/>
      <c r="T177" s="187"/>
      <c r="AT177" s="183" t="s">
        <v>182</v>
      </c>
      <c r="AU177" s="183" t="s">
        <v>98</v>
      </c>
      <c r="AV177" s="14" t="s">
        <v>92</v>
      </c>
      <c r="AW177" s="14" t="s">
        <v>40</v>
      </c>
      <c r="AX177" s="14" t="s">
        <v>85</v>
      </c>
      <c r="AY177" s="183" t="s">
        <v>171</v>
      </c>
    </row>
    <row r="178" spans="2:65" s="12" customFormat="1">
      <c r="B178" s="154"/>
      <c r="D178" s="150" t="s">
        <v>182</v>
      </c>
      <c r="E178" s="155" t="s">
        <v>1</v>
      </c>
      <c r="F178" s="156" t="s">
        <v>3064</v>
      </c>
      <c r="H178" s="157">
        <v>8.85</v>
      </c>
      <c r="I178" s="158"/>
      <c r="L178" s="154"/>
      <c r="M178" s="159"/>
      <c r="T178" s="160"/>
      <c r="AT178" s="155" t="s">
        <v>182</v>
      </c>
      <c r="AU178" s="155" t="s">
        <v>98</v>
      </c>
      <c r="AV178" s="12" t="s">
        <v>98</v>
      </c>
      <c r="AW178" s="12" t="s">
        <v>40</v>
      </c>
      <c r="AX178" s="12" t="s">
        <v>85</v>
      </c>
      <c r="AY178" s="155" t="s">
        <v>171</v>
      </c>
    </row>
    <row r="179" spans="2:65" s="12" customFormat="1">
      <c r="B179" s="154"/>
      <c r="D179" s="150" t="s">
        <v>182</v>
      </c>
      <c r="E179" s="155" t="s">
        <v>1</v>
      </c>
      <c r="F179" s="156" t="s">
        <v>3065</v>
      </c>
      <c r="H179" s="157">
        <v>18.074999999999999</v>
      </c>
      <c r="I179" s="158"/>
      <c r="L179" s="154"/>
      <c r="M179" s="159"/>
      <c r="T179" s="160"/>
      <c r="AT179" s="155" t="s">
        <v>182</v>
      </c>
      <c r="AU179" s="155" t="s">
        <v>98</v>
      </c>
      <c r="AV179" s="12" t="s">
        <v>98</v>
      </c>
      <c r="AW179" s="12" t="s">
        <v>40</v>
      </c>
      <c r="AX179" s="12" t="s">
        <v>85</v>
      </c>
      <c r="AY179" s="155" t="s">
        <v>171</v>
      </c>
    </row>
    <row r="180" spans="2:65" s="13" customFormat="1">
      <c r="B180" s="172"/>
      <c r="D180" s="150" t="s">
        <v>182</v>
      </c>
      <c r="E180" s="173" t="s">
        <v>1</v>
      </c>
      <c r="F180" s="174" t="s">
        <v>546</v>
      </c>
      <c r="H180" s="175">
        <v>26.924999999999997</v>
      </c>
      <c r="I180" s="176"/>
      <c r="L180" s="172"/>
      <c r="M180" s="177"/>
      <c r="T180" s="178"/>
      <c r="AT180" s="173" t="s">
        <v>182</v>
      </c>
      <c r="AU180" s="173" t="s">
        <v>98</v>
      </c>
      <c r="AV180" s="13" t="s">
        <v>178</v>
      </c>
      <c r="AW180" s="13" t="s">
        <v>40</v>
      </c>
      <c r="AX180" s="13" t="s">
        <v>92</v>
      </c>
      <c r="AY180" s="173" t="s">
        <v>171</v>
      </c>
    </row>
    <row r="181" spans="2:65" s="1" customFormat="1" ht="21.75" customHeight="1">
      <c r="B181" s="33"/>
      <c r="C181" s="137" t="s">
        <v>223</v>
      </c>
      <c r="D181" s="137" t="s">
        <v>173</v>
      </c>
      <c r="E181" s="138" t="s">
        <v>2879</v>
      </c>
      <c r="F181" s="139" t="s">
        <v>2880</v>
      </c>
      <c r="G181" s="140" t="s">
        <v>176</v>
      </c>
      <c r="H181" s="141">
        <v>152.19999999999999</v>
      </c>
      <c r="I181" s="142"/>
      <c r="J181" s="143">
        <f>ROUND(I181*H181,2)</f>
        <v>0</v>
      </c>
      <c r="K181" s="139" t="s">
        <v>177</v>
      </c>
      <c r="L181" s="33"/>
      <c r="M181" s="144" t="s">
        <v>1</v>
      </c>
      <c r="N181" s="145" t="s">
        <v>50</v>
      </c>
      <c r="P181" s="146">
        <f>O181*H181</f>
        <v>0</v>
      </c>
      <c r="Q181" s="146">
        <v>6.9999999999999999E-4</v>
      </c>
      <c r="R181" s="146">
        <f>Q181*H181</f>
        <v>0.10654</v>
      </c>
      <c r="S181" s="146">
        <v>0</v>
      </c>
      <c r="T181" s="147">
        <f>S181*H181</f>
        <v>0</v>
      </c>
      <c r="AR181" s="148" t="s">
        <v>178</v>
      </c>
      <c r="AT181" s="148" t="s">
        <v>173</v>
      </c>
      <c r="AU181" s="148" t="s">
        <v>98</v>
      </c>
      <c r="AY181" s="17" t="s">
        <v>171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92</v>
      </c>
      <c r="BK181" s="149">
        <f>ROUND(I181*H181,2)</f>
        <v>0</v>
      </c>
      <c r="BL181" s="17" t="s">
        <v>178</v>
      </c>
      <c r="BM181" s="148" t="s">
        <v>3066</v>
      </c>
    </row>
    <row r="182" spans="2:65" s="1" customFormat="1" ht="19.2">
      <c r="B182" s="33"/>
      <c r="D182" s="150" t="s">
        <v>180</v>
      </c>
      <c r="F182" s="151" t="s">
        <v>2882</v>
      </c>
      <c r="I182" s="152"/>
      <c r="L182" s="33"/>
      <c r="M182" s="153"/>
      <c r="T182" s="57"/>
      <c r="AT182" s="17" t="s">
        <v>180</v>
      </c>
      <c r="AU182" s="17" t="s">
        <v>98</v>
      </c>
    </row>
    <row r="183" spans="2:65" s="14" customFormat="1">
      <c r="B183" s="182"/>
      <c r="D183" s="150" t="s">
        <v>182</v>
      </c>
      <c r="E183" s="183" t="s">
        <v>1</v>
      </c>
      <c r="F183" s="184" t="s">
        <v>3043</v>
      </c>
      <c r="H183" s="183" t="s">
        <v>1</v>
      </c>
      <c r="I183" s="185"/>
      <c r="L183" s="182"/>
      <c r="M183" s="186"/>
      <c r="T183" s="187"/>
      <c r="AT183" s="183" t="s">
        <v>182</v>
      </c>
      <c r="AU183" s="183" t="s">
        <v>98</v>
      </c>
      <c r="AV183" s="14" t="s">
        <v>92</v>
      </c>
      <c r="AW183" s="14" t="s">
        <v>40</v>
      </c>
      <c r="AX183" s="14" t="s">
        <v>85</v>
      </c>
      <c r="AY183" s="183" t="s">
        <v>171</v>
      </c>
    </row>
    <row r="184" spans="2:65" s="12" customFormat="1">
      <c r="B184" s="154"/>
      <c r="D184" s="150" t="s">
        <v>182</v>
      </c>
      <c r="E184" s="155" t="s">
        <v>1</v>
      </c>
      <c r="F184" s="156" t="s">
        <v>3067</v>
      </c>
      <c r="H184" s="157">
        <v>45.6</v>
      </c>
      <c r="I184" s="158"/>
      <c r="L184" s="154"/>
      <c r="M184" s="159"/>
      <c r="T184" s="160"/>
      <c r="AT184" s="155" t="s">
        <v>182</v>
      </c>
      <c r="AU184" s="155" t="s">
        <v>98</v>
      </c>
      <c r="AV184" s="12" t="s">
        <v>98</v>
      </c>
      <c r="AW184" s="12" t="s">
        <v>40</v>
      </c>
      <c r="AX184" s="12" t="s">
        <v>85</v>
      </c>
      <c r="AY184" s="155" t="s">
        <v>171</v>
      </c>
    </row>
    <row r="185" spans="2:65" s="12" customFormat="1">
      <c r="B185" s="154"/>
      <c r="D185" s="150" t="s">
        <v>182</v>
      </c>
      <c r="E185" s="155" t="s">
        <v>1</v>
      </c>
      <c r="F185" s="156" t="s">
        <v>3068</v>
      </c>
      <c r="H185" s="157">
        <v>42.8</v>
      </c>
      <c r="I185" s="158"/>
      <c r="L185" s="154"/>
      <c r="M185" s="159"/>
      <c r="T185" s="160"/>
      <c r="AT185" s="155" t="s">
        <v>182</v>
      </c>
      <c r="AU185" s="155" t="s">
        <v>98</v>
      </c>
      <c r="AV185" s="12" t="s">
        <v>98</v>
      </c>
      <c r="AW185" s="12" t="s">
        <v>40</v>
      </c>
      <c r="AX185" s="12" t="s">
        <v>85</v>
      </c>
      <c r="AY185" s="155" t="s">
        <v>171</v>
      </c>
    </row>
    <row r="186" spans="2:65" s="12" customFormat="1">
      <c r="B186" s="154"/>
      <c r="D186" s="150" t="s">
        <v>182</v>
      </c>
      <c r="E186" s="155" t="s">
        <v>1</v>
      </c>
      <c r="F186" s="156" t="s">
        <v>3069</v>
      </c>
      <c r="H186" s="157">
        <v>63.8</v>
      </c>
      <c r="I186" s="158"/>
      <c r="L186" s="154"/>
      <c r="M186" s="159"/>
      <c r="T186" s="160"/>
      <c r="AT186" s="155" t="s">
        <v>182</v>
      </c>
      <c r="AU186" s="155" t="s">
        <v>98</v>
      </c>
      <c r="AV186" s="12" t="s">
        <v>98</v>
      </c>
      <c r="AW186" s="12" t="s">
        <v>40</v>
      </c>
      <c r="AX186" s="12" t="s">
        <v>85</v>
      </c>
      <c r="AY186" s="155" t="s">
        <v>171</v>
      </c>
    </row>
    <row r="187" spans="2:65" s="13" customFormat="1">
      <c r="B187" s="172"/>
      <c r="D187" s="150" t="s">
        <v>182</v>
      </c>
      <c r="E187" s="173" t="s">
        <v>1</v>
      </c>
      <c r="F187" s="174" t="s">
        <v>546</v>
      </c>
      <c r="H187" s="175">
        <v>152.19999999999999</v>
      </c>
      <c r="I187" s="176"/>
      <c r="L187" s="172"/>
      <c r="M187" s="177"/>
      <c r="T187" s="178"/>
      <c r="AT187" s="173" t="s">
        <v>182</v>
      </c>
      <c r="AU187" s="173" t="s">
        <v>98</v>
      </c>
      <c r="AV187" s="13" t="s">
        <v>178</v>
      </c>
      <c r="AW187" s="13" t="s">
        <v>40</v>
      </c>
      <c r="AX187" s="13" t="s">
        <v>92</v>
      </c>
      <c r="AY187" s="173" t="s">
        <v>171</v>
      </c>
    </row>
    <row r="188" spans="2:65" s="1" customFormat="1" ht="16.5" customHeight="1">
      <c r="B188" s="33"/>
      <c r="C188" s="137" t="s">
        <v>230</v>
      </c>
      <c r="D188" s="137" t="s">
        <v>173</v>
      </c>
      <c r="E188" s="138" t="s">
        <v>2888</v>
      </c>
      <c r="F188" s="139" t="s">
        <v>2889</v>
      </c>
      <c r="G188" s="140" t="s">
        <v>176</v>
      </c>
      <c r="H188" s="141">
        <v>152.19999999999999</v>
      </c>
      <c r="I188" s="142"/>
      <c r="J188" s="143">
        <f>ROUND(I188*H188,2)</f>
        <v>0</v>
      </c>
      <c r="K188" s="139" t="s">
        <v>177</v>
      </c>
      <c r="L188" s="33"/>
      <c r="M188" s="144" t="s">
        <v>1</v>
      </c>
      <c r="N188" s="145" t="s">
        <v>50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178</v>
      </c>
      <c r="AT188" s="148" t="s">
        <v>173</v>
      </c>
      <c r="AU188" s="148" t="s">
        <v>98</v>
      </c>
      <c r="AY188" s="17" t="s">
        <v>171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92</v>
      </c>
      <c r="BK188" s="149">
        <f>ROUND(I188*H188,2)</f>
        <v>0</v>
      </c>
      <c r="BL188" s="17" t="s">
        <v>178</v>
      </c>
      <c r="BM188" s="148" t="s">
        <v>3070</v>
      </c>
    </row>
    <row r="189" spans="2:65" s="1" customFormat="1" ht="28.8">
      <c r="B189" s="33"/>
      <c r="D189" s="150" t="s">
        <v>180</v>
      </c>
      <c r="F189" s="151" t="s">
        <v>2891</v>
      </c>
      <c r="I189" s="152"/>
      <c r="L189" s="33"/>
      <c r="M189" s="153"/>
      <c r="T189" s="57"/>
      <c r="AT189" s="17" t="s">
        <v>180</v>
      </c>
      <c r="AU189" s="17" t="s">
        <v>98</v>
      </c>
    </row>
    <row r="190" spans="2:65" s="12" customFormat="1">
      <c r="B190" s="154"/>
      <c r="D190" s="150" t="s">
        <v>182</v>
      </c>
      <c r="E190" s="155" t="s">
        <v>1</v>
      </c>
      <c r="F190" s="156" t="s">
        <v>3071</v>
      </c>
      <c r="H190" s="157">
        <v>152.19999999999999</v>
      </c>
      <c r="I190" s="158"/>
      <c r="L190" s="154"/>
      <c r="M190" s="159"/>
      <c r="T190" s="160"/>
      <c r="AT190" s="155" t="s">
        <v>182</v>
      </c>
      <c r="AU190" s="155" t="s">
        <v>98</v>
      </c>
      <c r="AV190" s="12" t="s">
        <v>98</v>
      </c>
      <c r="AW190" s="12" t="s">
        <v>40</v>
      </c>
      <c r="AX190" s="12" t="s">
        <v>85</v>
      </c>
      <c r="AY190" s="155" t="s">
        <v>171</v>
      </c>
    </row>
    <row r="191" spans="2:65" s="13" customFormat="1">
      <c r="B191" s="172"/>
      <c r="D191" s="150" t="s">
        <v>182</v>
      </c>
      <c r="E191" s="173" t="s">
        <v>1</v>
      </c>
      <c r="F191" s="174" t="s">
        <v>546</v>
      </c>
      <c r="H191" s="175">
        <v>152.19999999999999</v>
      </c>
      <c r="I191" s="176"/>
      <c r="L191" s="172"/>
      <c r="M191" s="177"/>
      <c r="T191" s="178"/>
      <c r="AT191" s="173" t="s">
        <v>182</v>
      </c>
      <c r="AU191" s="173" t="s">
        <v>98</v>
      </c>
      <c r="AV191" s="13" t="s">
        <v>178</v>
      </c>
      <c r="AW191" s="13" t="s">
        <v>40</v>
      </c>
      <c r="AX191" s="13" t="s">
        <v>92</v>
      </c>
      <c r="AY191" s="173" t="s">
        <v>171</v>
      </c>
    </row>
    <row r="192" spans="2:65" s="1" customFormat="1" ht="21.75" customHeight="1">
      <c r="B192" s="33"/>
      <c r="C192" s="137" t="s">
        <v>237</v>
      </c>
      <c r="D192" s="137" t="s">
        <v>173</v>
      </c>
      <c r="E192" s="138" t="s">
        <v>2893</v>
      </c>
      <c r="F192" s="139" t="s">
        <v>2894</v>
      </c>
      <c r="G192" s="140" t="s">
        <v>176</v>
      </c>
      <c r="H192" s="141">
        <v>152.19999999999999</v>
      </c>
      <c r="I192" s="142"/>
      <c r="J192" s="143">
        <f>ROUND(I192*H192,2)</f>
        <v>0</v>
      </c>
      <c r="K192" s="139" t="s">
        <v>177</v>
      </c>
      <c r="L192" s="33"/>
      <c r="M192" s="144" t="s">
        <v>1</v>
      </c>
      <c r="N192" s="145" t="s">
        <v>50</v>
      </c>
      <c r="P192" s="146">
        <f>O192*H192</f>
        <v>0</v>
      </c>
      <c r="Q192" s="146">
        <v>7.9000000000000001E-4</v>
      </c>
      <c r="R192" s="146">
        <f>Q192*H192</f>
        <v>0.120238</v>
      </c>
      <c r="S192" s="146">
        <v>0</v>
      </c>
      <c r="T192" s="147">
        <f>S192*H192</f>
        <v>0</v>
      </c>
      <c r="AR192" s="148" t="s">
        <v>178</v>
      </c>
      <c r="AT192" s="148" t="s">
        <v>173</v>
      </c>
      <c r="AU192" s="148" t="s">
        <v>98</v>
      </c>
      <c r="AY192" s="17" t="s">
        <v>171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92</v>
      </c>
      <c r="BK192" s="149">
        <f>ROUND(I192*H192,2)</f>
        <v>0</v>
      </c>
      <c r="BL192" s="17" t="s">
        <v>178</v>
      </c>
      <c r="BM192" s="148" t="s">
        <v>3072</v>
      </c>
    </row>
    <row r="193" spans="2:65" s="1" customFormat="1" ht="19.2">
      <c r="B193" s="33"/>
      <c r="D193" s="150" t="s">
        <v>180</v>
      </c>
      <c r="F193" s="151" t="s">
        <v>2896</v>
      </c>
      <c r="I193" s="152"/>
      <c r="L193" s="33"/>
      <c r="M193" s="153"/>
      <c r="T193" s="57"/>
      <c r="AT193" s="17" t="s">
        <v>180</v>
      </c>
      <c r="AU193" s="17" t="s">
        <v>98</v>
      </c>
    </row>
    <row r="194" spans="2:65" s="14" customFormat="1">
      <c r="B194" s="182"/>
      <c r="D194" s="150" t="s">
        <v>182</v>
      </c>
      <c r="E194" s="183" t="s">
        <v>1</v>
      </c>
      <c r="F194" s="184" t="s">
        <v>3043</v>
      </c>
      <c r="H194" s="183" t="s">
        <v>1</v>
      </c>
      <c r="I194" s="185"/>
      <c r="L194" s="182"/>
      <c r="M194" s="186"/>
      <c r="T194" s="187"/>
      <c r="AT194" s="183" t="s">
        <v>182</v>
      </c>
      <c r="AU194" s="183" t="s">
        <v>98</v>
      </c>
      <c r="AV194" s="14" t="s">
        <v>92</v>
      </c>
      <c r="AW194" s="14" t="s">
        <v>40</v>
      </c>
      <c r="AX194" s="14" t="s">
        <v>85</v>
      </c>
      <c r="AY194" s="183" t="s">
        <v>171</v>
      </c>
    </row>
    <row r="195" spans="2:65" s="12" customFormat="1">
      <c r="B195" s="154"/>
      <c r="D195" s="150" t="s">
        <v>182</v>
      </c>
      <c r="E195" s="155" t="s">
        <v>1</v>
      </c>
      <c r="F195" s="156" t="s">
        <v>3067</v>
      </c>
      <c r="H195" s="157">
        <v>45.6</v>
      </c>
      <c r="I195" s="158"/>
      <c r="L195" s="154"/>
      <c r="M195" s="159"/>
      <c r="T195" s="160"/>
      <c r="AT195" s="155" t="s">
        <v>182</v>
      </c>
      <c r="AU195" s="155" t="s">
        <v>98</v>
      </c>
      <c r="AV195" s="12" t="s">
        <v>98</v>
      </c>
      <c r="AW195" s="12" t="s">
        <v>40</v>
      </c>
      <c r="AX195" s="12" t="s">
        <v>85</v>
      </c>
      <c r="AY195" s="155" t="s">
        <v>171</v>
      </c>
    </row>
    <row r="196" spans="2:65" s="12" customFormat="1">
      <c r="B196" s="154"/>
      <c r="D196" s="150" t="s">
        <v>182</v>
      </c>
      <c r="E196" s="155" t="s">
        <v>1</v>
      </c>
      <c r="F196" s="156" t="s">
        <v>3068</v>
      </c>
      <c r="H196" s="157">
        <v>42.8</v>
      </c>
      <c r="I196" s="158"/>
      <c r="L196" s="154"/>
      <c r="M196" s="159"/>
      <c r="T196" s="160"/>
      <c r="AT196" s="155" t="s">
        <v>182</v>
      </c>
      <c r="AU196" s="155" t="s">
        <v>98</v>
      </c>
      <c r="AV196" s="12" t="s">
        <v>98</v>
      </c>
      <c r="AW196" s="12" t="s">
        <v>40</v>
      </c>
      <c r="AX196" s="12" t="s">
        <v>85</v>
      </c>
      <c r="AY196" s="155" t="s">
        <v>171</v>
      </c>
    </row>
    <row r="197" spans="2:65" s="12" customFormat="1">
      <c r="B197" s="154"/>
      <c r="D197" s="150" t="s">
        <v>182</v>
      </c>
      <c r="E197" s="155" t="s">
        <v>1</v>
      </c>
      <c r="F197" s="156" t="s">
        <v>3069</v>
      </c>
      <c r="H197" s="157">
        <v>63.8</v>
      </c>
      <c r="I197" s="158"/>
      <c r="L197" s="154"/>
      <c r="M197" s="159"/>
      <c r="T197" s="160"/>
      <c r="AT197" s="155" t="s">
        <v>182</v>
      </c>
      <c r="AU197" s="155" t="s">
        <v>98</v>
      </c>
      <c r="AV197" s="12" t="s">
        <v>98</v>
      </c>
      <c r="AW197" s="12" t="s">
        <v>40</v>
      </c>
      <c r="AX197" s="12" t="s">
        <v>85</v>
      </c>
      <c r="AY197" s="155" t="s">
        <v>171</v>
      </c>
    </row>
    <row r="198" spans="2:65" s="13" customFormat="1">
      <c r="B198" s="172"/>
      <c r="D198" s="150" t="s">
        <v>182</v>
      </c>
      <c r="E198" s="173" t="s">
        <v>1</v>
      </c>
      <c r="F198" s="174" t="s">
        <v>546</v>
      </c>
      <c r="H198" s="175">
        <v>152.19999999999999</v>
      </c>
      <c r="I198" s="176"/>
      <c r="L198" s="172"/>
      <c r="M198" s="177"/>
      <c r="T198" s="178"/>
      <c r="AT198" s="173" t="s">
        <v>182</v>
      </c>
      <c r="AU198" s="173" t="s">
        <v>98</v>
      </c>
      <c r="AV198" s="13" t="s">
        <v>178</v>
      </c>
      <c r="AW198" s="13" t="s">
        <v>40</v>
      </c>
      <c r="AX198" s="13" t="s">
        <v>92</v>
      </c>
      <c r="AY198" s="173" t="s">
        <v>171</v>
      </c>
    </row>
    <row r="199" spans="2:65" s="1" customFormat="1" ht="24.15" customHeight="1">
      <c r="B199" s="33"/>
      <c r="C199" s="137" t="s">
        <v>243</v>
      </c>
      <c r="D199" s="137" t="s">
        <v>173</v>
      </c>
      <c r="E199" s="138" t="s">
        <v>2897</v>
      </c>
      <c r="F199" s="139" t="s">
        <v>2898</v>
      </c>
      <c r="G199" s="140" t="s">
        <v>176</v>
      </c>
      <c r="H199" s="141">
        <v>152.19999999999999</v>
      </c>
      <c r="I199" s="142"/>
      <c r="J199" s="143">
        <f>ROUND(I199*H199,2)</f>
        <v>0</v>
      </c>
      <c r="K199" s="139" t="s">
        <v>177</v>
      </c>
      <c r="L199" s="33"/>
      <c r="M199" s="144" t="s">
        <v>1</v>
      </c>
      <c r="N199" s="145" t="s">
        <v>50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178</v>
      </c>
      <c r="AT199" s="148" t="s">
        <v>173</v>
      </c>
      <c r="AU199" s="148" t="s">
        <v>98</v>
      </c>
      <c r="AY199" s="17" t="s">
        <v>171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92</v>
      </c>
      <c r="BK199" s="149">
        <f>ROUND(I199*H199,2)</f>
        <v>0</v>
      </c>
      <c r="BL199" s="17" t="s">
        <v>178</v>
      </c>
      <c r="BM199" s="148" t="s">
        <v>3073</v>
      </c>
    </row>
    <row r="200" spans="2:65" s="1" customFormat="1" ht="28.8">
      <c r="B200" s="33"/>
      <c r="D200" s="150" t="s">
        <v>180</v>
      </c>
      <c r="F200" s="151" t="s">
        <v>2900</v>
      </c>
      <c r="I200" s="152"/>
      <c r="L200" s="33"/>
      <c r="M200" s="153"/>
      <c r="T200" s="57"/>
      <c r="AT200" s="17" t="s">
        <v>180</v>
      </c>
      <c r="AU200" s="17" t="s">
        <v>98</v>
      </c>
    </row>
    <row r="201" spans="2:65" s="12" customFormat="1">
      <c r="B201" s="154"/>
      <c r="D201" s="150" t="s">
        <v>182</v>
      </c>
      <c r="E201" s="155" t="s">
        <v>1</v>
      </c>
      <c r="F201" s="156" t="s">
        <v>3074</v>
      </c>
      <c r="H201" s="157">
        <v>152.19999999999999</v>
      </c>
      <c r="I201" s="158"/>
      <c r="L201" s="154"/>
      <c r="M201" s="159"/>
      <c r="T201" s="160"/>
      <c r="AT201" s="155" t="s">
        <v>182</v>
      </c>
      <c r="AU201" s="155" t="s">
        <v>98</v>
      </c>
      <c r="AV201" s="12" t="s">
        <v>98</v>
      </c>
      <c r="AW201" s="12" t="s">
        <v>40</v>
      </c>
      <c r="AX201" s="12" t="s">
        <v>85</v>
      </c>
      <c r="AY201" s="155" t="s">
        <v>171</v>
      </c>
    </row>
    <row r="202" spans="2:65" s="13" customFormat="1">
      <c r="B202" s="172"/>
      <c r="D202" s="150" t="s">
        <v>182</v>
      </c>
      <c r="E202" s="173" t="s">
        <v>1</v>
      </c>
      <c r="F202" s="174" t="s">
        <v>546</v>
      </c>
      <c r="H202" s="175">
        <v>152.19999999999999</v>
      </c>
      <c r="I202" s="176"/>
      <c r="L202" s="172"/>
      <c r="M202" s="177"/>
      <c r="T202" s="178"/>
      <c r="AT202" s="173" t="s">
        <v>182</v>
      </c>
      <c r="AU202" s="173" t="s">
        <v>98</v>
      </c>
      <c r="AV202" s="13" t="s">
        <v>178</v>
      </c>
      <c r="AW202" s="13" t="s">
        <v>40</v>
      </c>
      <c r="AX202" s="13" t="s">
        <v>92</v>
      </c>
      <c r="AY202" s="173" t="s">
        <v>171</v>
      </c>
    </row>
    <row r="203" spans="2:65" s="1" customFormat="1" ht="24.15" customHeight="1">
      <c r="B203" s="33"/>
      <c r="C203" s="137" t="s">
        <v>249</v>
      </c>
      <c r="D203" s="137" t="s">
        <v>173</v>
      </c>
      <c r="E203" s="138" t="s">
        <v>1241</v>
      </c>
      <c r="F203" s="139" t="s">
        <v>1242</v>
      </c>
      <c r="G203" s="140" t="s">
        <v>215</v>
      </c>
      <c r="H203" s="141">
        <v>355.50200000000001</v>
      </c>
      <c r="I203" s="142"/>
      <c r="J203" s="143">
        <f>ROUND(I203*H203,2)</f>
        <v>0</v>
      </c>
      <c r="K203" s="139" t="s">
        <v>177</v>
      </c>
      <c r="L203" s="33"/>
      <c r="M203" s="144" t="s">
        <v>1</v>
      </c>
      <c r="N203" s="145" t="s">
        <v>50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178</v>
      </c>
      <c r="AT203" s="148" t="s">
        <v>173</v>
      </c>
      <c r="AU203" s="148" t="s">
        <v>98</v>
      </c>
      <c r="AY203" s="17" t="s">
        <v>171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92</v>
      </c>
      <c r="BK203" s="149">
        <f>ROUND(I203*H203,2)</f>
        <v>0</v>
      </c>
      <c r="BL203" s="17" t="s">
        <v>178</v>
      </c>
      <c r="BM203" s="148" t="s">
        <v>3075</v>
      </c>
    </row>
    <row r="204" spans="2:65" s="1" customFormat="1" ht="28.8">
      <c r="B204" s="33"/>
      <c r="D204" s="150" t="s">
        <v>180</v>
      </c>
      <c r="F204" s="151" t="s">
        <v>1244</v>
      </c>
      <c r="I204" s="152"/>
      <c r="L204" s="33"/>
      <c r="M204" s="153"/>
      <c r="T204" s="57"/>
      <c r="AT204" s="17" t="s">
        <v>180</v>
      </c>
      <c r="AU204" s="17" t="s">
        <v>98</v>
      </c>
    </row>
    <row r="205" spans="2:65" s="14" customFormat="1">
      <c r="B205" s="182"/>
      <c r="D205" s="150" t="s">
        <v>182</v>
      </c>
      <c r="E205" s="183" t="s">
        <v>1</v>
      </c>
      <c r="F205" s="184" t="s">
        <v>3043</v>
      </c>
      <c r="H205" s="183" t="s">
        <v>1</v>
      </c>
      <c r="I205" s="185"/>
      <c r="L205" s="182"/>
      <c r="M205" s="186"/>
      <c r="T205" s="187"/>
      <c r="AT205" s="183" t="s">
        <v>182</v>
      </c>
      <c r="AU205" s="183" t="s">
        <v>98</v>
      </c>
      <c r="AV205" s="14" t="s">
        <v>92</v>
      </c>
      <c r="AW205" s="14" t="s">
        <v>40</v>
      </c>
      <c r="AX205" s="14" t="s">
        <v>85</v>
      </c>
      <c r="AY205" s="183" t="s">
        <v>171</v>
      </c>
    </row>
    <row r="206" spans="2:65" s="12" customFormat="1">
      <c r="B206" s="154"/>
      <c r="D206" s="150" t="s">
        <v>182</v>
      </c>
      <c r="E206" s="155" t="s">
        <v>1</v>
      </c>
      <c r="F206" s="156" t="s">
        <v>3076</v>
      </c>
      <c r="H206" s="157">
        <v>83.644000000000005</v>
      </c>
      <c r="I206" s="158"/>
      <c r="L206" s="154"/>
      <c r="M206" s="159"/>
      <c r="T206" s="160"/>
      <c r="AT206" s="155" t="s">
        <v>182</v>
      </c>
      <c r="AU206" s="155" t="s">
        <v>98</v>
      </c>
      <c r="AV206" s="12" t="s">
        <v>98</v>
      </c>
      <c r="AW206" s="12" t="s">
        <v>40</v>
      </c>
      <c r="AX206" s="12" t="s">
        <v>85</v>
      </c>
      <c r="AY206" s="155" t="s">
        <v>171</v>
      </c>
    </row>
    <row r="207" spans="2:65" s="12" customFormat="1">
      <c r="B207" s="154"/>
      <c r="D207" s="150" t="s">
        <v>182</v>
      </c>
      <c r="E207" s="155" t="s">
        <v>1</v>
      </c>
      <c r="F207" s="156" t="s">
        <v>3077</v>
      </c>
      <c r="H207" s="157">
        <v>76.361000000000004</v>
      </c>
      <c r="I207" s="158"/>
      <c r="L207" s="154"/>
      <c r="M207" s="159"/>
      <c r="T207" s="160"/>
      <c r="AT207" s="155" t="s">
        <v>182</v>
      </c>
      <c r="AU207" s="155" t="s">
        <v>98</v>
      </c>
      <c r="AV207" s="12" t="s">
        <v>98</v>
      </c>
      <c r="AW207" s="12" t="s">
        <v>40</v>
      </c>
      <c r="AX207" s="12" t="s">
        <v>85</v>
      </c>
      <c r="AY207" s="155" t="s">
        <v>171</v>
      </c>
    </row>
    <row r="208" spans="2:65" s="12" customFormat="1">
      <c r="B208" s="154"/>
      <c r="D208" s="150" t="s">
        <v>182</v>
      </c>
      <c r="E208" s="155" t="s">
        <v>1</v>
      </c>
      <c r="F208" s="156" t="s">
        <v>3078</v>
      </c>
      <c r="H208" s="157">
        <v>195.49700000000001</v>
      </c>
      <c r="I208" s="158"/>
      <c r="L208" s="154"/>
      <c r="M208" s="159"/>
      <c r="T208" s="160"/>
      <c r="AT208" s="155" t="s">
        <v>182</v>
      </c>
      <c r="AU208" s="155" t="s">
        <v>98</v>
      </c>
      <c r="AV208" s="12" t="s">
        <v>98</v>
      </c>
      <c r="AW208" s="12" t="s">
        <v>40</v>
      </c>
      <c r="AX208" s="12" t="s">
        <v>85</v>
      </c>
      <c r="AY208" s="155" t="s">
        <v>171</v>
      </c>
    </row>
    <row r="209" spans="2:65" s="13" customFormat="1">
      <c r="B209" s="172"/>
      <c r="D209" s="150" t="s">
        <v>182</v>
      </c>
      <c r="E209" s="173" t="s">
        <v>1</v>
      </c>
      <c r="F209" s="174" t="s">
        <v>546</v>
      </c>
      <c r="H209" s="175">
        <v>355.50200000000001</v>
      </c>
      <c r="I209" s="176"/>
      <c r="L209" s="172"/>
      <c r="M209" s="177"/>
      <c r="T209" s="178"/>
      <c r="AT209" s="173" t="s">
        <v>182</v>
      </c>
      <c r="AU209" s="173" t="s">
        <v>98</v>
      </c>
      <c r="AV209" s="13" t="s">
        <v>178</v>
      </c>
      <c r="AW209" s="13" t="s">
        <v>40</v>
      </c>
      <c r="AX209" s="13" t="s">
        <v>92</v>
      </c>
      <c r="AY209" s="173" t="s">
        <v>171</v>
      </c>
    </row>
    <row r="210" spans="2:65" s="14" customFormat="1" ht="20.399999999999999">
      <c r="B210" s="182"/>
      <c r="D210" s="150" t="s">
        <v>182</v>
      </c>
      <c r="E210" s="183" t="s">
        <v>1</v>
      </c>
      <c r="F210" s="184" t="s">
        <v>3079</v>
      </c>
      <c r="H210" s="183" t="s">
        <v>1</v>
      </c>
      <c r="I210" s="185"/>
      <c r="L210" s="182"/>
      <c r="M210" s="186"/>
      <c r="T210" s="187"/>
      <c r="AT210" s="183" t="s">
        <v>182</v>
      </c>
      <c r="AU210" s="183" t="s">
        <v>98</v>
      </c>
      <c r="AV210" s="14" t="s">
        <v>92</v>
      </c>
      <c r="AW210" s="14" t="s">
        <v>40</v>
      </c>
      <c r="AX210" s="14" t="s">
        <v>85</v>
      </c>
      <c r="AY210" s="183" t="s">
        <v>171</v>
      </c>
    </row>
    <row r="211" spans="2:65" s="1" customFormat="1" ht="24.15" customHeight="1">
      <c r="B211" s="33"/>
      <c r="C211" s="137" t="s">
        <v>257</v>
      </c>
      <c r="D211" s="137" t="s">
        <v>173</v>
      </c>
      <c r="E211" s="138" t="s">
        <v>274</v>
      </c>
      <c r="F211" s="139" t="s">
        <v>275</v>
      </c>
      <c r="G211" s="140" t="s">
        <v>176</v>
      </c>
      <c r="H211" s="141">
        <v>79.819999999999993</v>
      </c>
      <c r="I211" s="142"/>
      <c r="J211" s="143">
        <f>ROUND(I211*H211,2)</f>
        <v>0</v>
      </c>
      <c r="K211" s="139" t="s">
        <v>177</v>
      </c>
      <c r="L211" s="33"/>
      <c r="M211" s="144" t="s">
        <v>1</v>
      </c>
      <c r="N211" s="145" t="s">
        <v>50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178</v>
      </c>
      <c r="AT211" s="148" t="s">
        <v>173</v>
      </c>
      <c r="AU211" s="148" t="s">
        <v>98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92</v>
      </c>
      <c r="BK211" s="149">
        <f>ROUND(I211*H211,2)</f>
        <v>0</v>
      </c>
      <c r="BL211" s="17" t="s">
        <v>178</v>
      </c>
      <c r="BM211" s="148" t="s">
        <v>3080</v>
      </c>
    </row>
    <row r="212" spans="2:65" s="1" customFormat="1" ht="28.8">
      <c r="B212" s="33"/>
      <c r="D212" s="150" t="s">
        <v>180</v>
      </c>
      <c r="F212" s="151" t="s">
        <v>277</v>
      </c>
      <c r="I212" s="152"/>
      <c r="L212" s="33"/>
      <c r="M212" s="153"/>
      <c r="T212" s="57"/>
      <c r="AT212" s="17" t="s">
        <v>180</v>
      </c>
      <c r="AU212" s="17" t="s">
        <v>98</v>
      </c>
    </row>
    <row r="213" spans="2:65" s="12" customFormat="1">
      <c r="B213" s="154"/>
      <c r="D213" s="150" t="s">
        <v>182</v>
      </c>
      <c r="E213" s="155" t="s">
        <v>1</v>
      </c>
      <c r="F213" s="156" t="s">
        <v>3081</v>
      </c>
      <c r="H213" s="157">
        <v>79.819999999999993</v>
      </c>
      <c r="I213" s="158"/>
      <c r="L213" s="154"/>
      <c r="M213" s="159"/>
      <c r="T213" s="160"/>
      <c r="AT213" s="155" t="s">
        <v>182</v>
      </c>
      <c r="AU213" s="155" t="s">
        <v>98</v>
      </c>
      <c r="AV213" s="12" t="s">
        <v>98</v>
      </c>
      <c r="AW213" s="12" t="s">
        <v>40</v>
      </c>
      <c r="AX213" s="12" t="s">
        <v>85</v>
      </c>
      <c r="AY213" s="155" t="s">
        <v>171</v>
      </c>
    </row>
    <row r="214" spans="2:65" s="13" customFormat="1">
      <c r="B214" s="172"/>
      <c r="D214" s="150" t="s">
        <v>182</v>
      </c>
      <c r="E214" s="173" t="s">
        <v>1</v>
      </c>
      <c r="F214" s="174" t="s">
        <v>546</v>
      </c>
      <c r="H214" s="175">
        <v>79.819999999999993</v>
      </c>
      <c r="I214" s="176"/>
      <c r="L214" s="172"/>
      <c r="M214" s="177"/>
      <c r="T214" s="178"/>
      <c r="AT214" s="173" t="s">
        <v>182</v>
      </c>
      <c r="AU214" s="173" t="s">
        <v>98</v>
      </c>
      <c r="AV214" s="13" t="s">
        <v>178</v>
      </c>
      <c r="AW214" s="13" t="s">
        <v>40</v>
      </c>
      <c r="AX214" s="13" t="s">
        <v>92</v>
      </c>
      <c r="AY214" s="173" t="s">
        <v>171</v>
      </c>
    </row>
    <row r="215" spans="2:65" s="1" customFormat="1" ht="24.15" customHeight="1">
      <c r="B215" s="33"/>
      <c r="C215" s="137" t="s">
        <v>8</v>
      </c>
      <c r="D215" s="137" t="s">
        <v>173</v>
      </c>
      <c r="E215" s="138" t="s">
        <v>2503</v>
      </c>
      <c r="F215" s="139" t="s">
        <v>2504</v>
      </c>
      <c r="G215" s="140" t="s">
        <v>176</v>
      </c>
      <c r="H215" s="141">
        <v>79.819999999999993</v>
      </c>
      <c r="I215" s="142"/>
      <c r="J215" s="143">
        <f>ROUND(I215*H215,2)</f>
        <v>0</v>
      </c>
      <c r="K215" s="139" t="s">
        <v>177</v>
      </c>
      <c r="L215" s="33"/>
      <c r="M215" s="144" t="s">
        <v>1</v>
      </c>
      <c r="N215" s="145" t="s">
        <v>50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178</v>
      </c>
      <c r="AT215" s="148" t="s">
        <v>173</v>
      </c>
      <c r="AU215" s="148" t="s">
        <v>98</v>
      </c>
      <c r="AY215" s="17" t="s">
        <v>171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92</v>
      </c>
      <c r="BK215" s="149">
        <f>ROUND(I215*H215,2)</f>
        <v>0</v>
      </c>
      <c r="BL215" s="17" t="s">
        <v>178</v>
      </c>
      <c r="BM215" s="148" t="s">
        <v>3082</v>
      </c>
    </row>
    <row r="216" spans="2:65" s="1" customFormat="1" ht="28.8">
      <c r="B216" s="33"/>
      <c r="D216" s="150" t="s">
        <v>180</v>
      </c>
      <c r="F216" s="151" t="s">
        <v>2506</v>
      </c>
      <c r="I216" s="152"/>
      <c r="L216" s="33"/>
      <c r="M216" s="153"/>
      <c r="T216" s="57"/>
      <c r="AT216" s="17" t="s">
        <v>180</v>
      </c>
      <c r="AU216" s="17" t="s">
        <v>98</v>
      </c>
    </row>
    <row r="217" spans="2:65" s="12" customFormat="1">
      <c r="B217" s="154"/>
      <c r="D217" s="150" t="s">
        <v>182</v>
      </c>
      <c r="E217" s="155" t="s">
        <v>1</v>
      </c>
      <c r="F217" s="156" t="s">
        <v>3081</v>
      </c>
      <c r="H217" s="157">
        <v>79.819999999999993</v>
      </c>
      <c r="I217" s="158"/>
      <c r="L217" s="154"/>
      <c r="M217" s="159"/>
      <c r="T217" s="160"/>
      <c r="AT217" s="155" t="s">
        <v>182</v>
      </c>
      <c r="AU217" s="155" t="s">
        <v>98</v>
      </c>
      <c r="AV217" s="12" t="s">
        <v>98</v>
      </c>
      <c r="AW217" s="12" t="s">
        <v>40</v>
      </c>
      <c r="AX217" s="12" t="s">
        <v>85</v>
      </c>
      <c r="AY217" s="155" t="s">
        <v>171</v>
      </c>
    </row>
    <row r="218" spans="2:65" s="13" customFormat="1">
      <c r="B218" s="172"/>
      <c r="D218" s="150" t="s">
        <v>182</v>
      </c>
      <c r="E218" s="173" t="s">
        <v>1</v>
      </c>
      <c r="F218" s="174" t="s">
        <v>546</v>
      </c>
      <c r="H218" s="175">
        <v>79.819999999999993</v>
      </c>
      <c r="I218" s="176"/>
      <c r="L218" s="172"/>
      <c r="M218" s="177"/>
      <c r="T218" s="178"/>
      <c r="AT218" s="173" t="s">
        <v>182</v>
      </c>
      <c r="AU218" s="173" t="s">
        <v>98</v>
      </c>
      <c r="AV218" s="13" t="s">
        <v>178</v>
      </c>
      <c r="AW218" s="13" t="s">
        <v>40</v>
      </c>
      <c r="AX218" s="13" t="s">
        <v>92</v>
      </c>
      <c r="AY218" s="173" t="s">
        <v>171</v>
      </c>
    </row>
    <row r="219" spans="2:65" s="1" customFormat="1" ht="16.5" customHeight="1">
      <c r="B219" s="33"/>
      <c r="C219" s="162" t="s">
        <v>267</v>
      </c>
      <c r="D219" s="162" t="s">
        <v>250</v>
      </c>
      <c r="E219" s="163" t="s">
        <v>1286</v>
      </c>
      <c r="F219" s="164" t="s">
        <v>1287</v>
      </c>
      <c r="G219" s="165" t="s">
        <v>292</v>
      </c>
      <c r="H219" s="166">
        <v>1.6279999999999999</v>
      </c>
      <c r="I219" s="167"/>
      <c r="J219" s="168">
        <f>ROUND(I219*H219,2)</f>
        <v>0</v>
      </c>
      <c r="K219" s="164" t="s">
        <v>177</v>
      </c>
      <c r="L219" s="169"/>
      <c r="M219" s="170" t="s">
        <v>1</v>
      </c>
      <c r="N219" s="171" t="s">
        <v>50</v>
      </c>
      <c r="P219" s="146">
        <f>O219*H219</f>
        <v>0</v>
      </c>
      <c r="Q219" s="146">
        <v>1E-3</v>
      </c>
      <c r="R219" s="146">
        <f>Q219*H219</f>
        <v>1.6279999999999999E-3</v>
      </c>
      <c r="S219" s="146">
        <v>0</v>
      </c>
      <c r="T219" s="147">
        <f>S219*H219</f>
        <v>0</v>
      </c>
      <c r="AR219" s="148" t="s">
        <v>219</v>
      </c>
      <c r="AT219" s="148" t="s">
        <v>250</v>
      </c>
      <c r="AU219" s="148" t="s">
        <v>98</v>
      </c>
      <c r="AY219" s="17" t="s">
        <v>171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92</v>
      </c>
      <c r="BK219" s="149">
        <f>ROUND(I219*H219,2)</f>
        <v>0</v>
      </c>
      <c r="BL219" s="17" t="s">
        <v>178</v>
      </c>
      <c r="BM219" s="148" t="s">
        <v>3083</v>
      </c>
    </row>
    <row r="220" spans="2:65" s="1" customFormat="1">
      <c r="B220" s="33"/>
      <c r="D220" s="150" t="s">
        <v>180</v>
      </c>
      <c r="F220" s="151" t="s">
        <v>1287</v>
      </c>
      <c r="I220" s="152"/>
      <c r="L220" s="33"/>
      <c r="M220" s="153"/>
      <c r="T220" s="57"/>
      <c r="AT220" s="17" t="s">
        <v>180</v>
      </c>
      <c r="AU220" s="17" t="s">
        <v>98</v>
      </c>
    </row>
    <row r="221" spans="2:65" s="12" customFormat="1">
      <c r="B221" s="154"/>
      <c r="D221" s="150" t="s">
        <v>182</v>
      </c>
      <c r="E221" s="155" t="s">
        <v>1</v>
      </c>
      <c r="F221" s="156" t="s">
        <v>3084</v>
      </c>
      <c r="H221" s="157">
        <v>1.6279999999999999</v>
      </c>
      <c r="I221" s="158"/>
      <c r="L221" s="154"/>
      <c r="M221" s="159"/>
      <c r="T221" s="160"/>
      <c r="AT221" s="155" t="s">
        <v>182</v>
      </c>
      <c r="AU221" s="155" t="s">
        <v>98</v>
      </c>
      <c r="AV221" s="12" t="s">
        <v>98</v>
      </c>
      <c r="AW221" s="12" t="s">
        <v>40</v>
      </c>
      <c r="AX221" s="12" t="s">
        <v>85</v>
      </c>
      <c r="AY221" s="155" t="s">
        <v>171</v>
      </c>
    </row>
    <row r="222" spans="2:65" s="13" customFormat="1">
      <c r="B222" s="172"/>
      <c r="D222" s="150" t="s">
        <v>182</v>
      </c>
      <c r="E222" s="173" t="s">
        <v>1</v>
      </c>
      <c r="F222" s="174" t="s">
        <v>546</v>
      </c>
      <c r="H222" s="175">
        <v>1.6279999999999999</v>
      </c>
      <c r="I222" s="176"/>
      <c r="L222" s="172"/>
      <c r="M222" s="177"/>
      <c r="T222" s="178"/>
      <c r="AT222" s="173" t="s">
        <v>182</v>
      </c>
      <c r="AU222" s="173" t="s">
        <v>98</v>
      </c>
      <c r="AV222" s="13" t="s">
        <v>178</v>
      </c>
      <c r="AW222" s="13" t="s">
        <v>40</v>
      </c>
      <c r="AX222" s="13" t="s">
        <v>92</v>
      </c>
      <c r="AY222" s="173" t="s">
        <v>171</v>
      </c>
    </row>
    <row r="223" spans="2:65" s="1" customFormat="1" ht="24.15" customHeight="1">
      <c r="B223" s="33"/>
      <c r="C223" s="137" t="s">
        <v>273</v>
      </c>
      <c r="D223" s="137" t="s">
        <v>173</v>
      </c>
      <c r="E223" s="138" t="s">
        <v>1290</v>
      </c>
      <c r="F223" s="139" t="s">
        <v>1291</v>
      </c>
      <c r="G223" s="140" t="s">
        <v>176</v>
      </c>
      <c r="H223" s="141">
        <v>91.974999999999994</v>
      </c>
      <c r="I223" s="142"/>
      <c r="J223" s="143">
        <f>ROUND(I223*H223,2)</f>
        <v>0</v>
      </c>
      <c r="K223" s="139" t="s">
        <v>177</v>
      </c>
      <c r="L223" s="33"/>
      <c r="M223" s="144" t="s">
        <v>1</v>
      </c>
      <c r="N223" s="145" t="s">
        <v>50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178</v>
      </c>
      <c r="AT223" s="148" t="s">
        <v>173</v>
      </c>
      <c r="AU223" s="148" t="s">
        <v>98</v>
      </c>
      <c r="AY223" s="17" t="s">
        <v>171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92</v>
      </c>
      <c r="BK223" s="149">
        <f>ROUND(I223*H223,2)</f>
        <v>0</v>
      </c>
      <c r="BL223" s="17" t="s">
        <v>178</v>
      </c>
      <c r="BM223" s="148" t="s">
        <v>3085</v>
      </c>
    </row>
    <row r="224" spans="2:65" s="1" customFormat="1" ht="19.2">
      <c r="B224" s="33"/>
      <c r="D224" s="150" t="s">
        <v>180</v>
      </c>
      <c r="F224" s="151" t="s">
        <v>1293</v>
      </c>
      <c r="I224" s="152"/>
      <c r="L224" s="33"/>
      <c r="M224" s="153"/>
      <c r="T224" s="57"/>
      <c r="AT224" s="17" t="s">
        <v>180</v>
      </c>
      <c r="AU224" s="17" t="s">
        <v>98</v>
      </c>
    </row>
    <row r="225" spans="2:65" s="14" customFormat="1">
      <c r="B225" s="182"/>
      <c r="D225" s="150" t="s">
        <v>182</v>
      </c>
      <c r="E225" s="183" t="s">
        <v>1</v>
      </c>
      <c r="F225" s="184" t="s">
        <v>3043</v>
      </c>
      <c r="H225" s="183" t="s">
        <v>1</v>
      </c>
      <c r="I225" s="185"/>
      <c r="L225" s="182"/>
      <c r="M225" s="186"/>
      <c r="T225" s="187"/>
      <c r="AT225" s="183" t="s">
        <v>182</v>
      </c>
      <c r="AU225" s="183" t="s">
        <v>98</v>
      </c>
      <c r="AV225" s="14" t="s">
        <v>92</v>
      </c>
      <c r="AW225" s="14" t="s">
        <v>40</v>
      </c>
      <c r="AX225" s="14" t="s">
        <v>85</v>
      </c>
      <c r="AY225" s="183" t="s">
        <v>171</v>
      </c>
    </row>
    <row r="226" spans="2:65" s="12" customFormat="1">
      <c r="B226" s="154"/>
      <c r="D226" s="150" t="s">
        <v>182</v>
      </c>
      <c r="E226" s="155" t="s">
        <v>1</v>
      </c>
      <c r="F226" s="156" t="s">
        <v>3047</v>
      </c>
      <c r="H226" s="157">
        <v>31.68</v>
      </c>
      <c r="I226" s="158"/>
      <c r="L226" s="154"/>
      <c r="M226" s="159"/>
      <c r="T226" s="160"/>
      <c r="AT226" s="155" t="s">
        <v>182</v>
      </c>
      <c r="AU226" s="155" t="s">
        <v>98</v>
      </c>
      <c r="AV226" s="12" t="s">
        <v>98</v>
      </c>
      <c r="AW226" s="12" t="s">
        <v>40</v>
      </c>
      <c r="AX226" s="12" t="s">
        <v>85</v>
      </c>
      <c r="AY226" s="155" t="s">
        <v>171</v>
      </c>
    </row>
    <row r="227" spans="2:65" s="12" customFormat="1">
      <c r="B227" s="154"/>
      <c r="D227" s="150" t="s">
        <v>182</v>
      </c>
      <c r="E227" s="155" t="s">
        <v>1</v>
      </c>
      <c r="F227" s="156" t="s">
        <v>3048</v>
      </c>
      <c r="H227" s="157">
        <v>28.32</v>
      </c>
      <c r="I227" s="158"/>
      <c r="L227" s="154"/>
      <c r="M227" s="159"/>
      <c r="T227" s="160"/>
      <c r="AT227" s="155" t="s">
        <v>182</v>
      </c>
      <c r="AU227" s="155" t="s">
        <v>98</v>
      </c>
      <c r="AV227" s="12" t="s">
        <v>98</v>
      </c>
      <c r="AW227" s="12" t="s">
        <v>40</v>
      </c>
      <c r="AX227" s="12" t="s">
        <v>85</v>
      </c>
      <c r="AY227" s="155" t="s">
        <v>171</v>
      </c>
    </row>
    <row r="228" spans="2:65" s="12" customFormat="1">
      <c r="B228" s="154"/>
      <c r="D228" s="150" t="s">
        <v>182</v>
      </c>
      <c r="E228" s="155" t="s">
        <v>1</v>
      </c>
      <c r="F228" s="156" t="s">
        <v>3086</v>
      </c>
      <c r="H228" s="157">
        <v>123.95</v>
      </c>
      <c r="I228" s="158"/>
      <c r="L228" s="154"/>
      <c r="M228" s="159"/>
      <c r="T228" s="160"/>
      <c r="AT228" s="155" t="s">
        <v>182</v>
      </c>
      <c r="AU228" s="155" t="s">
        <v>98</v>
      </c>
      <c r="AV228" s="12" t="s">
        <v>98</v>
      </c>
      <c r="AW228" s="12" t="s">
        <v>40</v>
      </c>
      <c r="AX228" s="12" t="s">
        <v>85</v>
      </c>
      <c r="AY228" s="155" t="s">
        <v>171</v>
      </c>
    </row>
    <row r="229" spans="2:65" s="13" customFormat="1">
      <c r="B229" s="172"/>
      <c r="D229" s="150" t="s">
        <v>182</v>
      </c>
      <c r="E229" s="173" t="s">
        <v>1</v>
      </c>
      <c r="F229" s="174" t="s">
        <v>546</v>
      </c>
      <c r="H229" s="175">
        <v>183.95</v>
      </c>
      <c r="I229" s="176"/>
      <c r="L229" s="172"/>
      <c r="M229" s="177"/>
      <c r="T229" s="178"/>
      <c r="AT229" s="173" t="s">
        <v>182</v>
      </c>
      <c r="AU229" s="173" t="s">
        <v>98</v>
      </c>
      <c r="AV229" s="13" t="s">
        <v>178</v>
      </c>
      <c r="AW229" s="13" t="s">
        <v>40</v>
      </c>
      <c r="AX229" s="13" t="s">
        <v>85</v>
      </c>
      <c r="AY229" s="173" t="s">
        <v>171</v>
      </c>
    </row>
    <row r="230" spans="2:65" s="12" customFormat="1">
      <c r="B230" s="154"/>
      <c r="D230" s="150" t="s">
        <v>182</v>
      </c>
      <c r="E230" s="155" t="s">
        <v>1</v>
      </c>
      <c r="F230" s="156" t="s">
        <v>3087</v>
      </c>
      <c r="H230" s="157">
        <v>91.974999999999994</v>
      </c>
      <c r="I230" s="158"/>
      <c r="L230" s="154"/>
      <c r="M230" s="159"/>
      <c r="T230" s="160"/>
      <c r="AT230" s="155" t="s">
        <v>182</v>
      </c>
      <c r="AU230" s="155" t="s">
        <v>98</v>
      </c>
      <c r="AV230" s="12" t="s">
        <v>98</v>
      </c>
      <c r="AW230" s="12" t="s">
        <v>40</v>
      </c>
      <c r="AX230" s="12" t="s">
        <v>92</v>
      </c>
      <c r="AY230" s="155" t="s">
        <v>171</v>
      </c>
    </row>
    <row r="231" spans="2:65" s="1" customFormat="1" ht="24.15" customHeight="1">
      <c r="B231" s="33"/>
      <c r="C231" s="137" t="s">
        <v>279</v>
      </c>
      <c r="D231" s="137" t="s">
        <v>173</v>
      </c>
      <c r="E231" s="138" t="s">
        <v>1298</v>
      </c>
      <c r="F231" s="139" t="s">
        <v>1299</v>
      </c>
      <c r="G231" s="140" t="s">
        <v>176</v>
      </c>
      <c r="H231" s="141">
        <v>91.974999999999994</v>
      </c>
      <c r="I231" s="142"/>
      <c r="J231" s="143">
        <f>ROUND(I231*H231,2)</f>
        <v>0</v>
      </c>
      <c r="K231" s="139" t="s">
        <v>177</v>
      </c>
      <c r="L231" s="33"/>
      <c r="M231" s="144" t="s">
        <v>1</v>
      </c>
      <c r="N231" s="145" t="s">
        <v>50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178</v>
      </c>
      <c r="AT231" s="148" t="s">
        <v>173</v>
      </c>
      <c r="AU231" s="148" t="s">
        <v>98</v>
      </c>
      <c r="AY231" s="17" t="s">
        <v>171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92</v>
      </c>
      <c r="BK231" s="149">
        <f>ROUND(I231*H231,2)</f>
        <v>0</v>
      </c>
      <c r="BL231" s="17" t="s">
        <v>178</v>
      </c>
      <c r="BM231" s="148" t="s">
        <v>3088</v>
      </c>
    </row>
    <row r="232" spans="2:65" s="1" customFormat="1" ht="19.2">
      <c r="B232" s="33"/>
      <c r="D232" s="150" t="s">
        <v>180</v>
      </c>
      <c r="F232" s="151" t="s">
        <v>1301</v>
      </c>
      <c r="I232" s="152"/>
      <c r="L232" s="33"/>
      <c r="M232" s="153"/>
      <c r="T232" s="57"/>
      <c r="AT232" s="17" t="s">
        <v>180</v>
      </c>
      <c r="AU232" s="17" t="s">
        <v>98</v>
      </c>
    </row>
    <row r="233" spans="2:65" s="12" customFormat="1">
      <c r="B233" s="154"/>
      <c r="D233" s="150" t="s">
        <v>182</v>
      </c>
      <c r="E233" s="155" t="s">
        <v>1</v>
      </c>
      <c r="F233" s="156" t="s">
        <v>3089</v>
      </c>
      <c r="H233" s="157">
        <v>183.95</v>
      </c>
      <c r="I233" s="158"/>
      <c r="L233" s="154"/>
      <c r="M233" s="159"/>
      <c r="T233" s="160"/>
      <c r="AT233" s="155" t="s">
        <v>182</v>
      </c>
      <c r="AU233" s="155" t="s">
        <v>98</v>
      </c>
      <c r="AV233" s="12" t="s">
        <v>98</v>
      </c>
      <c r="AW233" s="12" t="s">
        <v>40</v>
      </c>
      <c r="AX233" s="12" t="s">
        <v>85</v>
      </c>
      <c r="AY233" s="155" t="s">
        <v>171</v>
      </c>
    </row>
    <row r="234" spans="2:65" s="13" customFormat="1">
      <c r="B234" s="172"/>
      <c r="D234" s="150" t="s">
        <v>182</v>
      </c>
      <c r="E234" s="173" t="s">
        <v>1</v>
      </c>
      <c r="F234" s="174" t="s">
        <v>546</v>
      </c>
      <c r="H234" s="175">
        <v>183.95</v>
      </c>
      <c r="I234" s="176"/>
      <c r="L234" s="172"/>
      <c r="M234" s="177"/>
      <c r="T234" s="178"/>
      <c r="AT234" s="173" t="s">
        <v>182</v>
      </c>
      <c r="AU234" s="173" t="s">
        <v>98</v>
      </c>
      <c r="AV234" s="13" t="s">
        <v>178</v>
      </c>
      <c r="AW234" s="13" t="s">
        <v>40</v>
      </c>
      <c r="AX234" s="13" t="s">
        <v>85</v>
      </c>
      <c r="AY234" s="173" t="s">
        <v>171</v>
      </c>
    </row>
    <row r="235" spans="2:65" s="12" customFormat="1">
      <c r="B235" s="154"/>
      <c r="D235" s="150" t="s">
        <v>182</v>
      </c>
      <c r="E235" s="155" t="s">
        <v>1</v>
      </c>
      <c r="F235" s="156" t="s">
        <v>3087</v>
      </c>
      <c r="H235" s="157">
        <v>91.974999999999994</v>
      </c>
      <c r="I235" s="158"/>
      <c r="L235" s="154"/>
      <c r="M235" s="159"/>
      <c r="T235" s="160"/>
      <c r="AT235" s="155" t="s">
        <v>182</v>
      </c>
      <c r="AU235" s="155" t="s">
        <v>98</v>
      </c>
      <c r="AV235" s="12" t="s">
        <v>98</v>
      </c>
      <c r="AW235" s="12" t="s">
        <v>40</v>
      </c>
      <c r="AX235" s="12" t="s">
        <v>92</v>
      </c>
      <c r="AY235" s="155" t="s">
        <v>171</v>
      </c>
    </row>
    <row r="236" spans="2:65" s="11" customFormat="1" ht="22.8" customHeight="1">
      <c r="B236" s="125"/>
      <c r="D236" s="126" t="s">
        <v>84</v>
      </c>
      <c r="E236" s="135" t="s">
        <v>190</v>
      </c>
      <c r="F236" s="135" t="s">
        <v>1302</v>
      </c>
      <c r="I236" s="128"/>
      <c r="J236" s="136">
        <f>BK236</f>
        <v>0</v>
      </c>
      <c r="L236" s="125"/>
      <c r="M236" s="130"/>
      <c r="P236" s="131">
        <f>SUM(P237:P246)</f>
        <v>0</v>
      </c>
      <c r="R236" s="131">
        <f>SUM(R237:R246)</f>
        <v>3.2878499999999997</v>
      </c>
      <c r="T236" s="132">
        <f>SUM(T237:T246)</f>
        <v>0</v>
      </c>
      <c r="AR236" s="126" t="s">
        <v>92</v>
      </c>
      <c r="AT236" s="133" t="s">
        <v>84</v>
      </c>
      <c r="AU236" s="133" t="s">
        <v>92</v>
      </c>
      <c r="AY236" s="126" t="s">
        <v>171</v>
      </c>
      <c r="BK236" s="134">
        <f>SUM(BK237:BK246)</f>
        <v>0</v>
      </c>
    </row>
    <row r="237" spans="2:65" s="1" customFormat="1" ht="24.15" customHeight="1">
      <c r="B237" s="33"/>
      <c r="C237" s="137" t="s">
        <v>284</v>
      </c>
      <c r="D237" s="137" t="s">
        <v>173</v>
      </c>
      <c r="E237" s="138" t="s">
        <v>3090</v>
      </c>
      <c r="F237" s="139" t="s">
        <v>3091</v>
      </c>
      <c r="G237" s="140" t="s">
        <v>197</v>
      </c>
      <c r="H237" s="141">
        <v>5</v>
      </c>
      <c r="I237" s="142"/>
      <c r="J237" s="143">
        <f>ROUND(I237*H237,2)</f>
        <v>0</v>
      </c>
      <c r="K237" s="139" t="s">
        <v>177</v>
      </c>
      <c r="L237" s="33"/>
      <c r="M237" s="144" t="s">
        <v>1</v>
      </c>
      <c r="N237" s="145" t="s">
        <v>50</v>
      </c>
      <c r="P237" s="146">
        <f>O237*H237</f>
        <v>0</v>
      </c>
      <c r="Q237" s="146">
        <v>0.29757</v>
      </c>
      <c r="R237" s="146">
        <f>Q237*H237</f>
        <v>1.4878499999999999</v>
      </c>
      <c r="S237" s="146">
        <v>0</v>
      </c>
      <c r="T237" s="147">
        <f>S237*H237</f>
        <v>0</v>
      </c>
      <c r="AR237" s="148" t="s">
        <v>178</v>
      </c>
      <c r="AT237" s="148" t="s">
        <v>173</v>
      </c>
      <c r="AU237" s="148" t="s">
        <v>98</v>
      </c>
      <c r="AY237" s="17" t="s">
        <v>171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92</v>
      </c>
      <c r="BK237" s="149">
        <f>ROUND(I237*H237,2)</f>
        <v>0</v>
      </c>
      <c r="BL237" s="17" t="s">
        <v>178</v>
      </c>
      <c r="BM237" s="148" t="s">
        <v>3092</v>
      </c>
    </row>
    <row r="238" spans="2:65" s="1" customFormat="1" ht="19.2">
      <c r="B238" s="33"/>
      <c r="D238" s="150" t="s">
        <v>180</v>
      </c>
      <c r="F238" s="151" t="s">
        <v>3093</v>
      </c>
      <c r="I238" s="152"/>
      <c r="L238" s="33"/>
      <c r="M238" s="153"/>
      <c r="T238" s="57"/>
      <c r="AT238" s="17" t="s">
        <v>180</v>
      </c>
      <c r="AU238" s="17" t="s">
        <v>98</v>
      </c>
    </row>
    <row r="239" spans="2:65" s="14" customFormat="1">
      <c r="B239" s="182"/>
      <c r="D239" s="150" t="s">
        <v>182</v>
      </c>
      <c r="E239" s="183" t="s">
        <v>1</v>
      </c>
      <c r="F239" s="184" t="s">
        <v>3037</v>
      </c>
      <c r="H239" s="183" t="s">
        <v>1</v>
      </c>
      <c r="I239" s="185"/>
      <c r="L239" s="182"/>
      <c r="M239" s="186"/>
      <c r="T239" s="187"/>
      <c r="AT239" s="183" t="s">
        <v>182</v>
      </c>
      <c r="AU239" s="183" t="s">
        <v>98</v>
      </c>
      <c r="AV239" s="14" t="s">
        <v>92</v>
      </c>
      <c r="AW239" s="14" t="s">
        <v>40</v>
      </c>
      <c r="AX239" s="14" t="s">
        <v>85</v>
      </c>
      <c r="AY239" s="183" t="s">
        <v>171</v>
      </c>
    </row>
    <row r="240" spans="2:65" s="12" customFormat="1">
      <c r="B240" s="154"/>
      <c r="D240" s="150" t="s">
        <v>182</v>
      </c>
      <c r="E240" s="155" t="s">
        <v>1</v>
      </c>
      <c r="F240" s="156" t="s">
        <v>3094</v>
      </c>
      <c r="H240" s="157">
        <v>5</v>
      </c>
      <c r="I240" s="158"/>
      <c r="L240" s="154"/>
      <c r="M240" s="159"/>
      <c r="T240" s="160"/>
      <c r="AT240" s="155" t="s">
        <v>182</v>
      </c>
      <c r="AU240" s="155" t="s">
        <v>98</v>
      </c>
      <c r="AV240" s="12" t="s">
        <v>98</v>
      </c>
      <c r="AW240" s="12" t="s">
        <v>40</v>
      </c>
      <c r="AX240" s="12" t="s">
        <v>85</v>
      </c>
      <c r="AY240" s="155" t="s">
        <v>171</v>
      </c>
    </row>
    <row r="241" spans="2:65" s="13" customFormat="1">
      <c r="B241" s="172"/>
      <c r="D241" s="150" t="s">
        <v>182</v>
      </c>
      <c r="E241" s="173" t="s">
        <v>1</v>
      </c>
      <c r="F241" s="174" t="s">
        <v>546</v>
      </c>
      <c r="H241" s="175">
        <v>5</v>
      </c>
      <c r="I241" s="176"/>
      <c r="L241" s="172"/>
      <c r="M241" s="177"/>
      <c r="T241" s="178"/>
      <c r="AT241" s="173" t="s">
        <v>182</v>
      </c>
      <c r="AU241" s="173" t="s">
        <v>98</v>
      </c>
      <c r="AV241" s="13" t="s">
        <v>178</v>
      </c>
      <c r="AW241" s="13" t="s">
        <v>40</v>
      </c>
      <c r="AX241" s="13" t="s">
        <v>92</v>
      </c>
      <c r="AY241" s="173" t="s">
        <v>171</v>
      </c>
    </row>
    <row r="242" spans="2:65" s="1" customFormat="1" ht="24.15" customHeight="1">
      <c r="B242" s="33"/>
      <c r="C242" s="162" t="s">
        <v>289</v>
      </c>
      <c r="D242" s="162" t="s">
        <v>250</v>
      </c>
      <c r="E242" s="163" t="s">
        <v>3095</v>
      </c>
      <c r="F242" s="164" t="s">
        <v>3096</v>
      </c>
      <c r="G242" s="165" t="s">
        <v>382</v>
      </c>
      <c r="H242" s="166">
        <v>25</v>
      </c>
      <c r="I242" s="167"/>
      <c r="J242" s="168">
        <f>ROUND(I242*H242,2)</f>
        <v>0</v>
      </c>
      <c r="K242" s="164" t="s">
        <v>177</v>
      </c>
      <c r="L242" s="169"/>
      <c r="M242" s="170" t="s">
        <v>1</v>
      </c>
      <c r="N242" s="171" t="s">
        <v>50</v>
      </c>
      <c r="P242" s="146">
        <f>O242*H242</f>
        <v>0</v>
      </c>
      <c r="Q242" s="146">
        <v>7.1999999999999995E-2</v>
      </c>
      <c r="R242" s="146">
        <f>Q242*H242</f>
        <v>1.7999999999999998</v>
      </c>
      <c r="S242" s="146">
        <v>0</v>
      </c>
      <c r="T242" s="147">
        <f>S242*H242</f>
        <v>0</v>
      </c>
      <c r="AR242" s="148" t="s">
        <v>219</v>
      </c>
      <c r="AT242" s="148" t="s">
        <v>250</v>
      </c>
      <c r="AU242" s="148" t="s">
        <v>98</v>
      </c>
      <c r="AY242" s="17" t="s">
        <v>171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7" t="s">
        <v>92</v>
      </c>
      <c r="BK242" s="149">
        <f>ROUND(I242*H242,2)</f>
        <v>0</v>
      </c>
      <c r="BL242" s="17" t="s">
        <v>178</v>
      </c>
      <c r="BM242" s="148" t="s">
        <v>3097</v>
      </c>
    </row>
    <row r="243" spans="2:65" s="1" customFormat="1" ht="19.2">
      <c r="B243" s="33"/>
      <c r="D243" s="150" t="s">
        <v>180</v>
      </c>
      <c r="F243" s="151" t="s">
        <v>3096</v>
      </c>
      <c r="I243" s="152"/>
      <c r="L243" s="33"/>
      <c r="M243" s="153"/>
      <c r="T243" s="57"/>
      <c r="AT243" s="17" t="s">
        <v>180</v>
      </c>
      <c r="AU243" s="17" t="s">
        <v>98</v>
      </c>
    </row>
    <row r="244" spans="2:65" s="14" customFormat="1">
      <c r="B244" s="182"/>
      <c r="D244" s="150" t="s">
        <v>182</v>
      </c>
      <c r="E244" s="183" t="s">
        <v>1</v>
      </c>
      <c r="F244" s="184" t="s">
        <v>3037</v>
      </c>
      <c r="H244" s="183" t="s">
        <v>1</v>
      </c>
      <c r="I244" s="185"/>
      <c r="L244" s="182"/>
      <c r="M244" s="186"/>
      <c r="T244" s="187"/>
      <c r="AT244" s="183" t="s">
        <v>182</v>
      </c>
      <c r="AU244" s="183" t="s">
        <v>98</v>
      </c>
      <c r="AV244" s="14" t="s">
        <v>92</v>
      </c>
      <c r="AW244" s="14" t="s">
        <v>40</v>
      </c>
      <c r="AX244" s="14" t="s">
        <v>85</v>
      </c>
      <c r="AY244" s="183" t="s">
        <v>171</v>
      </c>
    </row>
    <row r="245" spans="2:65" s="12" customFormat="1">
      <c r="B245" s="154"/>
      <c r="D245" s="150" t="s">
        <v>182</v>
      </c>
      <c r="E245" s="155" t="s">
        <v>1</v>
      </c>
      <c r="F245" s="156" t="s">
        <v>3098</v>
      </c>
      <c r="H245" s="157">
        <v>25</v>
      </c>
      <c r="I245" s="158"/>
      <c r="L245" s="154"/>
      <c r="M245" s="159"/>
      <c r="T245" s="160"/>
      <c r="AT245" s="155" t="s">
        <v>182</v>
      </c>
      <c r="AU245" s="155" t="s">
        <v>98</v>
      </c>
      <c r="AV245" s="12" t="s">
        <v>98</v>
      </c>
      <c r="AW245" s="12" t="s">
        <v>40</v>
      </c>
      <c r="AX245" s="12" t="s">
        <v>85</v>
      </c>
      <c r="AY245" s="155" t="s">
        <v>171</v>
      </c>
    </row>
    <row r="246" spans="2:65" s="13" customFormat="1">
      <c r="B246" s="172"/>
      <c r="D246" s="150" t="s">
        <v>182</v>
      </c>
      <c r="E246" s="173" t="s">
        <v>1</v>
      </c>
      <c r="F246" s="174" t="s">
        <v>546</v>
      </c>
      <c r="H246" s="175">
        <v>25</v>
      </c>
      <c r="I246" s="176"/>
      <c r="L246" s="172"/>
      <c r="M246" s="177"/>
      <c r="T246" s="178"/>
      <c r="AT246" s="173" t="s">
        <v>182</v>
      </c>
      <c r="AU246" s="173" t="s">
        <v>98</v>
      </c>
      <c r="AV246" s="13" t="s">
        <v>178</v>
      </c>
      <c r="AW246" s="13" t="s">
        <v>40</v>
      </c>
      <c r="AX246" s="13" t="s">
        <v>92</v>
      </c>
      <c r="AY246" s="173" t="s">
        <v>171</v>
      </c>
    </row>
    <row r="247" spans="2:65" s="11" customFormat="1" ht="22.8" customHeight="1">
      <c r="B247" s="125"/>
      <c r="D247" s="126" t="s">
        <v>84</v>
      </c>
      <c r="E247" s="135" t="s">
        <v>178</v>
      </c>
      <c r="F247" s="135" t="s">
        <v>1308</v>
      </c>
      <c r="I247" s="128"/>
      <c r="J247" s="136">
        <f>BK247</f>
        <v>0</v>
      </c>
      <c r="L247" s="125"/>
      <c r="M247" s="130"/>
      <c r="P247" s="131">
        <f>SUM(P248:P259)</f>
        <v>0</v>
      </c>
      <c r="R247" s="131">
        <f>SUM(R248:R259)</f>
        <v>1.8454621299999998</v>
      </c>
      <c r="T247" s="132">
        <f>SUM(T248:T259)</f>
        <v>0</v>
      </c>
      <c r="AR247" s="126" t="s">
        <v>92</v>
      </c>
      <c r="AT247" s="133" t="s">
        <v>84</v>
      </c>
      <c r="AU247" s="133" t="s">
        <v>92</v>
      </c>
      <c r="AY247" s="126" t="s">
        <v>171</v>
      </c>
      <c r="BK247" s="134">
        <f>SUM(BK248:BK259)</f>
        <v>0</v>
      </c>
    </row>
    <row r="248" spans="2:65" s="1" customFormat="1" ht="16.5" customHeight="1">
      <c r="B248" s="33"/>
      <c r="C248" s="137" t="s">
        <v>7</v>
      </c>
      <c r="D248" s="137" t="s">
        <v>173</v>
      </c>
      <c r="E248" s="138" t="s">
        <v>3099</v>
      </c>
      <c r="F248" s="139" t="s">
        <v>3100</v>
      </c>
      <c r="G248" s="140" t="s">
        <v>215</v>
      </c>
      <c r="H248" s="141">
        <v>0.71899999999999997</v>
      </c>
      <c r="I248" s="142"/>
      <c r="J248" s="143">
        <f>ROUND(I248*H248,2)</f>
        <v>0</v>
      </c>
      <c r="K248" s="139" t="s">
        <v>177</v>
      </c>
      <c r="L248" s="33"/>
      <c r="M248" s="144" t="s">
        <v>1</v>
      </c>
      <c r="N248" s="145" t="s">
        <v>50</v>
      </c>
      <c r="P248" s="146">
        <f>O248*H248</f>
        <v>0</v>
      </c>
      <c r="Q248" s="146">
        <v>2.5019499999999999</v>
      </c>
      <c r="R248" s="146">
        <f>Q248*H248</f>
        <v>1.7989020499999999</v>
      </c>
      <c r="S248" s="146">
        <v>0</v>
      </c>
      <c r="T248" s="147">
        <f>S248*H248</f>
        <v>0</v>
      </c>
      <c r="AR248" s="148" t="s">
        <v>178</v>
      </c>
      <c r="AT248" s="148" t="s">
        <v>173</v>
      </c>
      <c r="AU248" s="148" t="s">
        <v>98</v>
      </c>
      <c r="AY248" s="17" t="s">
        <v>171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92</v>
      </c>
      <c r="BK248" s="149">
        <f>ROUND(I248*H248,2)</f>
        <v>0</v>
      </c>
      <c r="BL248" s="17" t="s">
        <v>178</v>
      </c>
      <c r="BM248" s="148" t="s">
        <v>3101</v>
      </c>
    </row>
    <row r="249" spans="2:65" s="1" customFormat="1" ht="28.8">
      <c r="B249" s="33"/>
      <c r="D249" s="150" t="s">
        <v>180</v>
      </c>
      <c r="F249" s="151" t="s">
        <v>3102</v>
      </c>
      <c r="I249" s="152"/>
      <c r="L249" s="33"/>
      <c r="M249" s="153"/>
      <c r="T249" s="57"/>
      <c r="AT249" s="17" t="s">
        <v>180</v>
      </c>
      <c r="AU249" s="17" t="s">
        <v>98</v>
      </c>
    </row>
    <row r="250" spans="2:65" s="12" customFormat="1">
      <c r="B250" s="154"/>
      <c r="D250" s="150" t="s">
        <v>182</v>
      </c>
      <c r="E250" s="155" t="s">
        <v>1</v>
      </c>
      <c r="F250" s="156" t="s">
        <v>3103</v>
      </c>
      <c r="H250" s="157">
        <v>0.71899999999999997</v>
      </c>
      <c r="I250" s="158"/>
      <c r="L250" s="154"/>
      <c r="M250" s="159"/>
      <c r="T250" s="160"/>
      <c r="AT250" s="155" t="s">
        <v>182</v>
      </c>
      <c r="AU250" s="155" t="s">
        <v>98</v>
      </c>
      <c r="AV250" s="12" t="s">
        <v>98</v>
      </c>
      <c r="AW250" s="12" t="s">
        <v>40</v>
      </c>
      <c r="AX250" s="12" t="s">
        <v>85</v>
      </c>
      <c r="AY250" s="155" t="s">
        <v>171</v>
      </c>
    </row>
    <row r="251" spans="2:65" s="13" customFormat="1">
      <c r="B251" s="172"/>
      <c r="D251" s="150" t="s">
        <v>182</v>
      </c>
      <c r="E251" s="173" t="s">
        <v>1</v>
      </c>
      <c r="F251" s="174" t="s">
        <v>546</v>
      </c>
      <c r="H251" s="175">
        <v>0.71899999999999997</v>
      </c>
      <c r="I251" s="176"/>
      <c r="L251" s="172"/>
      <c r="M251" s="177"/>
      <c r="T251" s="178"/>
      <c r="AT251" s="173" t="s">
        <v>182</v>
      </c>
      <c r="AU251" s="173" t="s">
        <v>98</v>
      </c>
      <c r="AV251" s="13" t="s">
        <v>178</v>
      </c>
      <c r="AW251" s="13" t="s">
        <v>40</v>
      </c>
      <c r="AX251" s="13" t="s">
        <v>92</v>
      </c>
      <c r="AY251" s="173" t="s">
        <v>171</v>
      </c>
    </row>
    <row r="252" spans="2:65" s="1" customFormat="1" ht="16.5" customHeight="1">
      <c r="B252" s="33"/>
      <c r="C252" s="137" t="s">
        <v>301</v>
      </c>
      <c r="D252" s="137" t="s">
        <v>173</v>
      </c>
      <c r="E252" s="138" t="s">
        <v>3104</v>
      </c>
      <c r="F252" s="139" t="s">
        <v>3105</v>
      </c>
      <c r="G252" s="140" t="s">
        <v>176</v>
      </c>
      <c r="H252" s="141">
        <v>7.0759999999999996</v>
      </c>
      <c r="I252" s="142"/>
      <c r="J252" s="143">
        <f>ROUND(I252*H252,2)</f>
        <v>0</v>
      </c>
      <c r="K252" s="139" t="s">
        <v>177</v>
      </c>
      <c r="L252" s="33"/>
      <c r="M252" s="144" t="s">
        <v>1</v>
      </c>
      <c r="N252" s="145" t="s">
        <v>50</v>
      </c>
      <c r="P252" s="146">
        <f>O252*H252</f>
        <v>0</v>
      </c>
      <c r="Q252" s="146">
        <v>6.5799999999999999E-3</v>
      </c>
      <c r="R252" s="146">
        <f>Q252*H252</f>
        <v>4.6560079999999997E-2</v>
      </c>
      <c r="S252" s="146">
        <v>0</v>
      </c>
      <c r="T252" s="147">
        <f>S252*H252</f>
        <v>0</v>
      </c>
      <c r="AR252" s="148" t="s">
        <v>178</v>
      </c>
      <c r="AT252" s="148" t="s">
        <v>173</v>
      </c>
      <c r="AU252" s="148" t="s">
        <v>98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92</v>
      </c>
      <c r="BK252" s="149">
        <f>ROUND(I252*H252,2)</f>
        <v>0</v>
      </c>
      <c r="BL252" s="17" t="s">
        <v>178</v>
      </c>
      <c r="BM252" s="148" t="s">
        <v>3106</v>
      </c>
    </row>
    <row r="253" spans="2:65" s="1" customFormat="1" ht="19.2">
      <c r="B253" s="33"/>
      <c r="D253" s="150" t="s">
        <v>180</v>
      </c>
      <c r="F253" s="151" t="s">
        <v>3107</v>
      </c>
      <c r="I253" s="152"/>
      <c r="L253" s="33"/>
      <c r="M253" s="153"/>
      <c r="T253" s="57"/>
      <c r="AT253" s="17" t="s">
        <v>180</v>
      </c>
      <c r="AU253" s="17" t="s">
        <v>98</v>
      </c>
    </row>
    <row r="254" spans="2:65" s="12" customFormat="1">
      <c r="B254" s="154"/>
      <c r="D254" s="150" t="s">
        <v>182</v>
      </c>
      <c r="E254" s="155" t="s">
        <v>1</v>
      </c>
      <c r="F254" s="156" t="s">
        <v>3108</v>
      </c>
      <c r="H254" s="157">
        <v>7.0759999999999996</v>
      </c>
      <c r="I254" s="158"/>
      <c r="L254" s="154"/>
      <c r="M254" s="159"/>
      <c r="T254" s="160"/>
      <c r="AT254" s="155" t="s">
        <v>182</v>
      </c>
      <c r="AU254" s="155" t="s">
        <v>98</v>
      </c>
      <c r="AV254" s="12" t="s">
        <v>98</v>
      </c>
      <c r="AW254" s="12" t="s">
        <v>40</v>
      </c>
      <c r="AX254" s="12" t="s">
        <v>85</v>
      </c>
      <c r="AY254" s="155" t="s">
        <v>171</v>
      </c>
    </row>
    <row r="255" spans="2:65" s="13" customFormat="1">
      <c r="B255" s="172"/>
      <c r="D255" s="150" t="s">
        <v>182</v>
      </c>
      <c r="E255" s="173" t="s">
        <v>1</v>
      </c>
      <c r="F255" s="174" t="s">
        <v>546</v>
      </c>
      <c r="H255" s="175">
        <v>7.0759999999999996</v>
      </c>
      <c r="I255" s="176"/>
      <c r="L255" s="172"/>
      <c r="M255" s="177"/>
      <c r="T255" s="178"/>
      <c r="AT255" s="173" t="s">
        <v>182</v>
      </c>
      <c r="AU255" s="173" t="s">
        <v>98</v>
      </c>
      <c r="AV255" s="13" t="s">
        <v>178</v>
      </c>
      <c r="AW255" s="13" t="s">
        <v>40</v>
      </c>
      <c r="AX255" s="13" t="s">
        <v>92</v>
      </c>
      <c r="AY255" s="173" t="s">
        <v>171</v>
      </c>
    </row>
    <row r="256" spans="2:65" s="1" customFormat="1" ht="16.5" customHeight="1">
      <c r="B256" s="33"/>
      <c r="C256" s="137" t="s">
        <v>308</v>
      </c>
      <c r="D256" s="137" t="s">
        <v>173</v>
      </c>
      <c r="E256" s="138" t="s">
        <v>3109</v>
      </c>
      <c r="F256" s="139" t="s">
        <v>3110</v>
      </c>
      <c r="G256" s="140" t="s">
        <v>176</v>
      </c>
      <c r="H256" s="141">
        <v>7.0759999999999996</v>
      </c>
      <c r="I256" s="142"/>
      <c r="J256" s="143">
        <f>ROUND(I256*H256,2)</f>
        <v>0</v>
      </c>
      <c r="K256" s="139" t="s">
        <v>177</v>
      </c>
      <c r="L256" s="33"/>
      <c r="M256" s="144" t="s">
        <v>1</v>
      </c>
      <c r="N256" s="145" t="s">
        <v>50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178</v>
      </c>
      <c r="AT256" s="148" t="s">
        <v>173</v>
      </c>
      <c r="AU256" s="148" t="s">
        <v>98</v>
      </c>
      <c r="AY256" s="17" t="s">
        <v>171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92</v>
      </c>
      <c r="BK256" s="149">
        <f>ROUND(I256*H256,2)</f>
        <v>0</v>
      </c>
      <c r="BL256" s="17" t="s">
        <v>178</v>
      </c>
      <c r="BM256" s="148" t="s">
        <v>3111</v>
      </c>
    </row>
    <row r="257" spans="2:65" s="1" customFormat="1" ht="19.2">
      <c r="B257" s="33"/>
      <c r="D257" s="150" t="s">
        <v>180</v>
      </c>
      <c r="F257" s="151" t="s">
        <v>3112</v>
      </c>
      <c r="I257" s="152"/>
      <c r="L257" s="33"/>
      <c r="M257" s="153"/>
      <c r="T257" s="57"/>
      <c r="AT257" s="17" t="s">
        <v>180</v>
      </c>
      <c r="AU257" s="17" t="s">
        <v>98</v>
      </c>
    </row>
    <row r="258" spans="2:65" s="12" customFormat="1">
      <c r="B258" s="154"/>
      <c r="D258" s="150" t="s">
        <v>182</v>
      </c>
      <c r="E258" s="155" t="s">
        <v>1</v>
      </c>
      <c r="F258" s="156" t="s">
        <v>3108</v>
      </c>
      <c r="H258" s="157">
        <v>7.0759999999999996</v>
      </c>
      <c r="I258" s="158"/>
      <c r="L258" s="154"/>
      <c r="M258" s="159"/>
      <c r="T258" s="160"/>
      <c r="AT258" s="155" t="s">
        <v>182</v>
      </c>
      <c r="AU258" s="155" t="s">
        <v>98</v>
      </c>
      <c r="AV258" s="12" t="s">
        <v>98</v>
      </c>
      <c r="AW258" s="12" t="s">
        <v>40</v>
      </c>
      <c r="AX258" s="12" t="s">
        <v>85</v>
      </c>
      <c r="AY258" s="155" t="s">
        <v>171</v>
      </c>
    </row>
    <row r="259" spans="2:65" s="13" customFormat="1">
      <c r="B259" s="172"/>
      <c r="D259" s="150" t="s">
        <v>182</v>
      </c>
      <c r="E259" s="173" t="s">
        <v>1</v>
      </c>
      <c r="F259" s="174" t="s">
        <v>546</v>
      </c>
      <c r="H259" s="175">
        <v>7.0759999999999996</v>
      </c>
      <c r="I259" s="176"/>
      <c r="L259" s="172"/>
      <c r="M259" s="177"/>
      <c r="T259" s="178"/>
      <c r="AT259" s="173" t="s">
        <v>182</v>
      </c>
      <c r="AU259" s="173" t="s">
        <v>98</v>
      </c>
      <c r="AV259" s="13" t="s">
        <v>178</v>
      </c>
      <c r="AW259" s="13" t="s">
        <v>40</v>
      </c>
      <c r="AX259" s="13" t="s">
        <v>92</v>
      </c>
      <c r="AY259" s="173" t="s">
        <v>171</v>
      </c>
    </row>
    <row r="260" spans="2:65" s="11" customFormat="1" ht="22.8" customHeight="1">
      <c r="B260" s="125"/>
      <c r="D260" s="126" t="s">
        <v>84</v>
      </c>
      <c r="E260" s="135" t="s">
        <v>202</v>
      </c>
      <c r="F260" s="135" t="s">
        <v>300</v>
      </c>
      <c r="I260" s="128"/>
      <c r="J260" s="136">
        <f>BK260</f>
        <v>0</v>
      </c>
      <c r="L260" s="125"/>
      <c r="M260" s="130"/>
      <c r="P260" s="131">
        <f>SUM(P261:P275)</f>
        <v>0</v>
      </c>
      <c r="R260" s="131">
        <f>SUM(R261:R275)</f>
        <v>0</v>
      </c>
      <c r="T260" s="132">
        <f>SUM(T261:T275)</f>
        <v>0</v>
      </c>
      <c r="AR260" s="126" t="s">
        <v>92</v>
      </c>
      <c r="AT260" s="133" t="s">
        <v>84</v>
      </c>
      <c r="AU260" s="133" t="s">
        <v>92</v>
      </c>
      <c r="AY260" s="126" t="s">
        <v>171</v>
      </c>
      <c r="BK260" s="134">
        <f>SUM(BK261:BK275)</f>
        <v>0</v>
      </c>
    </row>
    <row r="261" spans="2:65" s="1" customFormat="1" ht="24.15" customHeight="1">
      <c r="B261" s="33"/>
      <c r="C261" s="137" t="s">
        <v>311</v>
      </c>
      <c r="D261" s="137" t="s">
        <v>173</v>
      </c>
      <c r="E261" s="138" t="s">
        <v>1394</v>
      </c>
      <c r="F261" s="139" t="s">
        <v>1395</v>
      </c>
      <c r="G261" s="140" t="s">
        <v>176</v>
      </c>
      <c r="H261" s="141">
        <v>14.25</v>
      </c>
      <c r="I261" s="142"/>
      <c r="J261" s="143">
        <f>ROUND(I261*H261,2)</f>
        <v>0</v>
      </c>
      <c r="K261" s="139" t="s">
        <v>177</v>
      </c>
      <c r="L261" s="33"/>
      <c r="M261" s="144" t="s">
        <v>1</v>
      </c>
      <c r="N261" s="145" t="s">
        <v>50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178</v>
      </c>
      <c r="AT261" s="148" t="s">
        <v>173</v>
      </c>
      <c r="AU261" s="148" t="s">
        <v>98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92</v>
      </c>
      <c r="BK261" s="149">
        <f>ROUND(I261*H261,2)</f>
        <v>0</v>
      </c>
      <c r="BL261" s="17" t="s">
        <v>178</v>
      </c>
      <c r="BM261" s="148" t="s">
        <v>3113</v>
      </c>
    </row>
    <row r="262" spans="2:65" s="1" customFormat="1" ht="19.2">
      <c r="B262" s="33"/>
      <c r="D262" s="150" t="s">
        <v>180</v>
      </c>
      <c r="F262" s="151" t="s">
        <v>1397</v>
      </c>
      <c r="I262" s="152"/>
      <c r="L262" s="33"/>
      <c r="M262" s="153"/>
      <c r="T262" s="57"/>
      <c r="AT262" s="17" t="s">
        <v>180</v>
      </c>
      <c r="AU262" s="17" t="s">
        <v>98</v>
      </c>
    </row>
    <row r="263" spans="2:65" s="14" customFormat="1">
      <c r="B263" s="182"/>
      <c r="D263" s="150" t="s">
        <v>182</v>
      </c>
      <c r="E263" s="183" t="s">
        <v>1</v>
      </c>
      <c r="F263" s="184" t="s">
        <v>3037</v>
      </c>
      <c r="H263" s="183" t="s">
        <v>1</v>
      </c>
      <c r="I263" s="185"/>
      <c r="L263" s="182"/>
      <c r="M263" s="186"/>
      <c r="T263" s="187"/>
      <c r="AT263" s="183" t="s">
        <v>182</v>
      </c>
      <c r="AU263" s="183" t="s">
        <v>98</v>
      </c>
      <c r="AV263" s="14" t="s">
        <v>92</v>
      </c>
      <c r="AW263" s="14" t="s">
        <v>40</v>
      </c>
      <c r="AX263" s="14" t="s">
        <v>85</v>
      </c>
      <c r="AY263" s="183" t="s">
        <v>171</v>
      </c>
    </row>
    <row r="264" spans="2:65" s="12" customFormat="1">
      <c r="B264" s="154"/>
      <c r="D264" s="150" t="s">
        <v>182</v>
      </c>
      <c r="E264" s="155" t="s">
        <v>1</v>
      </c>
      <c r="F264" s="156" t="s">
        <v>3038</v>
      </c>
      <c r="H264" s="157">
        <v>14.25</v>
      </c>
      <c r="I264" s="158"/>
      <c r="L264" s="154"/>
      <c r="M264" s="159"/>
      <c r="T264" s="160"/>
      <c r="AT264" s="155" t="s">
        <v>182</v>
      </c>
      <c r="AU264" s="155" t="s">
        <v>98</v>
      </c>
      <c r="AV264" s="12" t="s">
        <v>98</v>
      </c>
      <c r="AW264" s="12" t="s">
        <v>40</v>
      </c>
      <c r="AX264" s="12" t="s">
        <v>85</v>
      </c>
      <c r="AY264" s="155" t="s">
        <v>171</v>
      </c>
    </row>
    <row r="265" spans="2:65" s="13" customFormat="1">
      <c r="B265" s="172"/>
      <c r="D265" s="150" t="s">
        <v>182</v>
      </c>
      <c r="E265" s="173" t="s">
        <v>1</v>
      </c>
      <c r="F265" s="174" t="s">
        <v>546</v>
      </c>
      <c r="H265" s="175">
        <v>14.25</v>
      </c>
      <c r="I265" s="176"/>
      <c r="L265" s="172"/>
      <c r="M265" s="177"/>
      <c r="T265" s="178"/>
      <c r="AT265" s="173" t="s">
        <v>182</v>
      </c>
      <c r="AU265" s="173" t="s">
        <v>98</v>
      </c>
      <c r="AV265" s="13" t="s">
        <v>178</v>
      </c>
      <c r="AW265" s="13" t="s">
        <v>40</v>
      </c>
      <c r="AX265" s="13" t="s">
        <v>92</v>
      </c>
      <c r="AY265" s="173" t="s">
        <v>171</v>
      </c>
    </row>
    <row r="266" spans="2:65" s="1" customFormat="1" ht="24.15" customHeight="1">
      <c r="B266" s="33"/>
      <c r="C266" s="137" t="s">
        <v>318</v>
      </c>
      <c r="D266" s="137" t="s">
        <v>173</v>
      </c>
      <c r="E266" s="138" t="s">
        <v>1404</v>
      </c>
      <c r="F266" s="139" t="s">
        <v>1405</v>
      </c>
      <c r="G266" s="140" t="s">
        <v>176</v>
      </c>
      <c r="H266" s="141">
        <v>14.25</v>
      </c>
      <c r="I266" s="142"/>
      <c r="J266" s="143">
        <f>ROUND(I266*H266,2)</f>
        <v>0</v>
      </c>
      <c r="K266" s="139" t="s">
        <v>177</v>
      </c>
      <c r="L266" s="33"/>
      <c r="M266" s="144" t="s">
        <v>1</v>
      </c>
      <c r="N266" s="145" t="s">
        <v>50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178</v>
      </c>
      <c r="AT266" s="148" t="s">
        <v>173</v>
      </c>
      <c r="AU266" s="148" t="s">
        <v>98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92</v>
      </c>
      <c r="BK266" s="149">
        <f>ROUND(I266*H266,2)</f>
        <v>0</v>
      </c>
      <c r="BL266" s="17" t="s">
        <v>178</v>
      </c>
      <c r="BM266" s="148" t="s">
        <v>3114</v>
      </c>
    </row>
    <row r="267" spans="2:65" s="1" customFormat="1" ht="19.2">
      <c r="B267" s="33"/>
      <c r="D267" s="150" t="s">
        <v>180</v>
      </c>
      <c r="F267" s="151" t="s">
        <v>1407</v>
      </c>
      <c r="I267" s="152"/>
      <c r="L267" s="33"/>
      <c r="M267" s="153"/>
      <c r="T267" s="57"/>
      <c r="AT267" s="17" t="s">
        <v>180</v>
      </c>
      <c r="AU267" s="17" t="s">
        <v>98</v>
      </c>
    </row>
    <row r="268" spans="2:65" s="14" customFormat="1">
      <c r="B268" s="182"/>
      <c r="D268" s="150" t="s">
        <v>182</v>
      </c>
      <c r="E268" s="183" t="s">
        <v>1</v>
      </c>
      <c r="F268" s="184" t="s">
        <v>3037</v>
      </c>
      <c r="H268" s="183" t="s">
        <v>1</v>
      </c>
      <c r="I268" s="185"/>
      <c r="L268" s="182"/>
      <c r="M268" s="186"/>
      <c r="T268" s="187"/>
      <c r="AT268" s="183" t="s">
        <v>182</v>
      </c>
      <c r="AU268" s="183" t="s">
        <v>98</v>
      </c>
      <c r="AV268" s="14" t="s">
        <v>92</v>
      </c>
      <c r="AW268" s="14" t="s">
        <v>40</v>
      </c>
      <c r="AX268" s="14" t="s">
        <v>85</v>
      </c>
      <c r="AY268" s="183" t="s">
        <v>171</v>
      </c>
    </row>
    <row r="269" spans="2:65" s="12" customFormat="1">
      <c r="B269" s="154"/>
      <c r="D269" s="150" t="s">
        <v>182</v>
      </c>
      <c r="E269" s="155" t="s">
        <v>1</v>
      </c>
      <c r="F269" s="156" t="s">
        <v>3038</v>
      </c>
      <c r="H269" s="157">
        <v>14.25</v>
      </c>
      <c r="I269" s="158"/>
      <c r="L269" s="154"/>
      <c r="M269" s="159"/>
      <c r="T269" s="160"/>
      <c r="AT269" s="155" t="s">
        <v>182</v>
      </c>
      <c r="AU269" s="155" t="s">
        <v>98</v>
      </c>
      <c r="AV269" s="12" t="s">
        <v>98</v>
      </c>
      <c r="AW269" s="12" t="s">
        <v>40</v>
      </c>
      <c r="AX269" s="12" t="s">
        <v>85</v>
      </c>
      <c r="AY269" s="155" t="s">
        <v>171</v>
      </c>
    </row>
    <row r="270" spans="2:65" s="13" customFormat="1">
      <c r="B270" s="172"/>
      <c r="D270" s="150" t="s">
        <v>182</v>
      </c>
      <c r="E270" s="173" t="s">
        <v>1</v>
      </c>
      <c r="F270" s="174" t="s">
        <v>546</v>
      </c>
      <c r="H270" s="175">
        <v>14.25</v>
      </c>
      <c r="I270" s="176"/>
      <c r="L270" s="172"/>
      <c r="M270" s="177"/>
      <c r="T270" s="178"/>
      <c r="AT270" s="173" t="s">
        <v>182</v>
      </c>
      <c r="AU270" s="173" t="s">
        <v>98</v>
      </c>
      <c r="AV270" s="13" t="s">
        <v>178</v>
      </c>
      <c r="AW270" s="13" t="s">
        <v>40</v>
      </c>
      <c r="AX270" s="13" t="s">
        <v>92</v>
      </c>
      <c r="AY270" s="173" t="s">
        <v>171</v>
      </c>
    </row>
    <row r="271" spans="2:65" s="1" customFormat="1" ht="33" customHeight="1">
      <c r="B271" s="33"/>
      <c r="C271" s="137" t="s">
        <v>324</v>
      </c>
      <c r="D271" s="137" t="s">
        <v>173</v>
      </c>
      <c r="E271" s="138" t="s">
        <v>3115</v>
      </c>
      <c r="F271" s="139" t="s">
        <v>3116</v>
      </c>
      <c r="G271" s="140" t="s">
        <v>176</v>
      </c>
      <c r="H271" s="141">
        <v>14.25</v>
      </c>
      <c r="I271" s="142"/>
      <c r="J271" s="143">
        <f>ROUND(I271*H271,2)</f>
        <v>0</v>
      </c>
      <c r="K271" s="139" t="s">
        <v>177</v>
      </c>
      <c r="L271" s="33"/>
      <c r="M271" s="144" t="s">
        <v>1</v>
      </c>
      <c r="N271" s="145" t="s">
        <v>50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178</v>
      </c>
      <c r="AT271" s="148" t="s">
        <v>173</v>
      </c>
      <c r="AU271" s="148" t="s">
        <v>98</v>
      </c>
      <c r="AY271" s="17" t="s">
        <v>171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92</v>
      </c>
      <c r="BK271" s="149">
        <f>ROUND(I271*H271,2)</f>
        <v>0</v>
      </c>
      <c r="BL271" s="17" t="s">
        <v>178</v>
      </c>
      <c r="BM271" s="148" t="s">
        <v>3117</v>
      </c>
    </row>
    <row r="272" spans="2:65" s="1" customFormat="1" ht="28.8">
      <c r="B272" s="33"/>
      <c r="D272" s="150" t="s">
        <v>180</v>
      </c>
      <c r="F272" s="151" t="s">
        <v>3118</v>
      </c>
      <c r="I272" s="152"/>
      <c r="L272" s="33"/>
      <c r="M272" s="153"/>
      <c r="T272" s="57"/>
      <c r="AT272" s="17" t="s">
        <v>180</v>
      </c>
      <c r="AU272" s="17" t="s">
        <v>98</v>
      </c>
    </row>
    <row r="273" spans="2:65" s="14" customFormat="1">
      <c r="B273" s="182"/>
      <c r="D273" s="150" t="s">
        <v>182</v>
      </c>
      <c r="E273" s="183" t="s">
        <v>1</v>
      </c>
      <c r="F273" s="184" t="s">
        <v>3037</v>
      </c>
      <c r="H273" s="183" t="s">
        <v>1</v>
      </c>
      <c r="I273" s="185"/>
      <c r="L273" s="182"/>
      <c r="M273" s="186"/>
      <c r="T273" s="187"/>
      <c r="AT273" s="183" t="s">
        <v>182</v>
      </c>
      <c r="AU273" s="183" t="s">
        <v>98</v>
      </c>
      <c r="AV273" s="14" t="s">
        <v>92</v>
      </c>
      <c r="AW273" s="14" t="s">
        <v>40</v>
      </c>
      <c r="AX273" s="14" t="s">
        <v>85</v>
      </c>
      <c r="AY273" s="183" t="s">
        <v>171</v>
      </c>
    </row>
    <row r="274" spans="2:65" s="12" customFormat="1">
      <c r="B274" s="154"/>
      <c r="D274" s="150" t="s">
        <v>182</v>
      </c>
      <c r="E274" s="155" t="s">
        <v>1</v>
      </c>
      <c r="F274" s="156" t="s">
        <v>3038</v>
      </c>
      <c r="H274" s="157">
        <v>14.25</v>
      </c>
      <c r="I274" s="158"/>
      <c r="L274" s="154"/>
      <c r="M274" s="159"/>
      <c r="T274" s="160"/>
      <c r="AT274" s="155" t="s">
        <v>182</v>
      </c>
      <c r="AU274" s="155" t="s">
        <v>98</v>
      </c>
      <c r="AV274" s="12" t="s">
        <v>98</v>
      </c>
      <c r="AW274" s="12" t="s">
        <v>40</v>
      </c>
      <c r="AX274" s="12" t="s">
        <v>85</v>
      </c>
      <c r="AY274" s="155" t="s">
        <v>171</v>
      </c>
    </row>
    <row r="275" spans="2:65" s="13" customFormat="1">
      <c r="B275" s="172"/>
      <c r="D275" s="150" t="s">
        <v>182</v>
      </c>
      <c r="E275" s="173" t="s">
        <v>1</v>
      </c>
      <c r="F275" s="174" t="s">
        <v>546</v>
      </c>
      <c r="H275" s="175">
        <v>14.25</v>
      </c>
      <c r="I275" s="176"/>
      <c r="L275" s="172"/>
      <c r="M275" s="177"/>
      <c r="T275" s="178"/>
      <c r="AT275" s="173" t="s">
        <v>182</v>
      </c>
      <c r="AU275" s="173" t="s">
        <v>98</v>
      </c>
      <c r="AV275" s="13" t="s">
        <v>178</v>
      </c>
      <c r="AW275" s="13" t="s">
        <v>40</v>
      </c>
      <c r="AX275" s="13" t="s">
        <v>92</v>
      </c>
      <c r="AY275" s="173" t="s">
        <v>171</v>
      </c>
    </row>
    <row r="276" spans="2:65" s="11" customFormat="1" ht="22.8" customHeight="1">
      <c r="B276" s="125"/>
      <c r="D276" s="126" t="s">
        <v>84</v>
      </c>
      <c r="E276" s="135" t="s">
        <v>219</v>
      </c>
      <c r="F276" s="135" t="s">
        <v>371</v>
      </c>
      <c r="I276" s="128"/>
      <c r="J276" s="136">
        <f>BK276</f>
        <v>0</v>
      </c>
      <c r="L276" s="125"/>
      <c r="M276" s="130"/>
      <c r="P276" s="131">
        <f>SUM(P277:P292)</f>
        <v>0</v>
      </c>
      <c r="R276" s="131">
        <f>SUM(R277:R292)</f>
        <v>0</v>
      </c>
      <c r="T276" s="132">
        <f>SUM(T277:T292)</f>
        <v>2</v>
      </c>
      <c r="AR276" s="126" t="s">
        <v>92</v>
      </c>
      <c r="AT276" s="133" t="s">
        <v>84</v>
      </c>
      <c r="AU276" s="133" t="s">
        <v>92</v>
      </c>
      <c r="AY276" s="126" t="s">
        <v>171</v>
      </c>
      <c r="BK276" s="134">
        <f>SUM(BK277:BK292)</f>
        <v>0</v>
      </c>
    </row>
    <row r="277" spans="2:65" s="1" customFormat="1" ht="16.5" customHeight="1">
      <c r="B277" s="33"/>
      <c r="C277" s="137" t="s">
        <v>329</v>
      </c>
      <c r="D277" s="137" t="s">
        <v>173</v>
      </c>
      <c r="E277" s="138" t="s">
        <v>2921</v>
      </c>
      <c r="F277" s="139" t="s">
        <v>2922</v>
      </c>
      <c r="G277" s="140" t="s">
        <v>382</v>
      </c>
      <c r="H277" s="141">
        <v>8</v>
      </c>
      <c r="I277" s="142"/>
      <c r="J277" s="143">
        <f>ROUND(I277*H277,2)</f>
        <v>0</v>
      </c>
      <c r="K277" s="139" t="s">
        <v>1</v>
      </c>
      <c r="L277" s="33"/>
      <c r="M277" s="144" t="s">
        <v>1</v>
      </c>
      <c r="N277" s="145" t="s">
        <v>50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178</v>
      </c>
      <c r="AT277" s="148" t="s">
        <v>173</v>
      </c>
      <c r="AU277" s="148" t="s">
        <v>98</v>
      </c>
      <c r="AY277" s="17" t="s">
        <v>171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92</v>
      </c>
      <c r="BK277" s="149">
        <f>ROUND(I277*H277,2)</f>
        <v>0</v>
      </c>
      <c r="BL277" s="17" t="s">
        <v>178</v>
      </c>
      <c r="BM277" s="148" t="s">
        <v>3119</v>
      </c>
    </row>
    <row r="278" spans="2:65" s="1" customFormat="1">
      <c r="B278" s="33"/>
      <c r="D278" s="150" t="s">
        <v>180</v>
      </c>
      <c r="F278" s="151" t="s">
        <v>2922</v>
      </c>
      <c r="I278" s="152"/>
      <c r="L278" s="33"/>
      <c r="M278" s="153"/>
      <c r="T278" s="57"/>
      <c r="AT278" s="17" t="s">
        <v>180</v>
      </c>
      <c r="AU278" s="17" t="s">
        <v>98</v>
      </c>
    </row>
    <row r="279" spans="2:65" s="1" customFormat="1" ht="19.2">
      <c r="B279" s="33"/>
      <c r="D279" s="150" t="s">
        <v>188</v>
      </c>
      <c r="F279" s="161" t="s">
        <v>2924</v>
      </c>
      <c r="I279" s="152"/>
      <c r="L279" s="33"/>
      <c r="M279" s="153"/>
      <c r="T279" s="57"/>
      <c r="AT279" s="17" t="s">
        <v>188</v>
      </c>
      <c r="AU279" s="17" t="s">
        <v>98</v>
      </c>
    </row>
    <row r="280" spans="2:65" s="14" customFormat="1">
      <c r="B280" s="182"/>
      <c r="D280" s="150" t="s">
        <v>182</v>
      </c>
      <c r="E280" s="183" t="s">
        <v>1</v>
      </c>
      <c r="F280" s="184" t="s">
        <v>3043</v>
      </c>
      <c r="H280" s="183" t="s">
        <v>1</v>
      </c>
      <c r="I280" s="185"/>
      <c r="L280" s="182"/>
      <c r="M280" s="186"/>
      <c r="T280" s="187"/>
      <c r="AT280" s="183" t="s">
        <v>182</v>
      </c>
      <c r="AU280" s="183" t="s">
        <v>98</v>
      </c>
      <c r="AV280" s="14" t="s">
        <v>92</v>
      </c>
      <c r="AW280" s="14" t="s">
        <v>40</v>
      </c>
      <c r="AX280" s="14" t="s">
        <v>85</v>
      </c>
      <c r="AY280" s="183" t="s">
        <v>171</v>
      </c>
    </row>
    <row r="281" spans="2:65" s="12" customFormat="1">
      <c r="B281" s="154"/>
      <c r="D281" s="150" t="s">
        <v>182</v>
      </c>
      <c r="E281" s="155" t="s">
        <v>1</v>
      </c>
      <c r="F281" s="156" t="s">
        <v>3120</v>
      </c>
      <c r="H281" s="157">
        <v>2</v>
      </c>
      <c r="I281" s="158"/>
      <c r="L281" s="154"/>
      <c r="M281" s="159"/>
      <c r="T281" s="160"/>
      <c r="AT281" s="155" t="s">
        <v>182</v>
      </c>
      <c r="AU281" s="155" t="s">
        <v>98</v>
      </c>
      <c r="AV281" s="12" t="s">
        <v>98</v>
      </c>
      <c r="AW281" s="12" t="s">
        <v>40</v>
      </c>
      <c r="AX281" s="12" t="s">
        <v>85</v>
      </c>
      <c r="AY281" s="155" t="s">
        <v>171</v>
      </c>
    </row>
    <row r="282" spans="2:65" s="12" customFormat="1">
      <c r="B282" s="154"/>
      <c r="D282" s="150" t="s">
        <v>182</v>
      </c>
      <c r="E282" s="155" t="s">
        <v>1</v>
      </c>
      <c r="F282" s="156" t="s">
        <v>3121</v>
      </c>
      <c r="H282" s="157">
        <v>1</v>
      </c>
      <c r="I282" s="158"/>
      <c r="L282" s="154"/>
      <c r="M282" s="159"/>
      <c r="T282" s="160"/>
      <c r="AT282" s="155" t="s">
        <v>182</v>
      </c>
      <c r="AU282" s="155" t="s">
        <v>98</v>
      </c>
      <c r="AV282" s="12" t="s">
        <v>98</v>
      </c>
      <c r="AW282" s="12" t="s">
        <v>40</v>
      </c>
      <c r="AX282" s="12" t="s">
        <v>85</v>
      </c>
      <c r="AY282" s="155" t="s">
        <v>171</v>
      </c>
    </row>
    <row r="283" spans="2:65" s="12" customFormat="1">
      <c r="B283" s="154"/>
      <c r="D283" s="150" t="s">
        <v>182</v>
      </c>
      <c r="E283" s="155" t="s">
        <v>1</v>
      </c>
      <c r="F283" s="156" t="s">
        <v>3122</v>
      </c>
      <c r="H283" s="157">
        <v>5</v>
      </c>
      <c r="I283" s="158"/>
      <c r="L283" s="154"/>
      <c r="M283" s="159"/>
      <c r="T283" s="160"/>
      <c r="AT283" s="155" t="s">
        <v>182</v>
      </c>
      <c r="AU283" s="155" t="s">
        <v>98</v>
      </c>
      <c r="AV283" s="12" t="s">
        <v>98</v>
      </c>
      <c r="AW283" s="12" t="s">
        <v>40</v>
      </c>
      <c r="AX283" s="12" t="s">
        <v>85</v>
      </c>
      <c r="AY283" s="155" t="s">
        <v>171</v>
      </c>
    </row>
    <row r="284" spans="2:65" s="13" customFormat="1">
      <c r="B284" s="172"/>
      <c r="D284" s="150" t="s">
        <v>182</v>
      </c>
      <c r="E284" s="173" t="s">
        <v>1</v>
      </c>
      <c r="F284" s="174" t="s">
        <v>546</v>
      </c>
      <c r="H284" s="175">
        <v>8</v>
      </c>
      <c r="I284" s="176"/>
      <c r="L284" s="172"/>
      <c r="M284" s="177"/>
      <c r="T284" s="178"/>
      <c r="AT284" s="173" t="s">
        <v>182</v>
      </c>
      <c r="AU284" s="173" t="s">
        <v>98</v>
      </c>
      <c r="AV284" s="13" t="s">
        <v>178</v>
      </c>
      <c r="AW284" s="13" t="s">
        <v>40</v>
      </c>
      <c r="AX284" s="13" t="s">
        <v>92</v>
      </c>
      <c r="AY284" s="173" t="s">
        <v>171</v>
      </c>
    </row>
    <row r="285" spans="2:65" s="1" customFormat="1" ht="24.15" customHeight="1">
      <c r="B285" s="33"/>
      <c r="C285" s="137" t="s">
        <v>335</v>
      </c>
      <c r="D285" s="137" t="s">
        <v>173</v>
      </c>
      <c r="E285" s="138" t="s">
        <v>1910</v>
      </c>
      <c r="F285" s="139" t="s">
        <v>1911</v>
      </c>
      <c r="G285" s="140" t="s">
        <v>382</v>
      </c>
      <c r="H285" s="141">
        <v>10</v>
      </c>
      <c r="I285" s="142"/>
      <c r="J285" s="143">
        <f>ROUND(I285*H285,2)</f>
        <v>0</v>
      </c>
      <c r="K285" s="139" t="s">
        <v>177</v>
      </c>
      <c r="L285" s="33"/>
      <c r="M285" s="144" t="s">
        <v>1</v>
      </c>
      <c r="N285" s="145" t="s">
        <v>50</v>
      </c>
      <c r="P285" s="146">
        <f>O285*H285</f>
        <v>0</v>
      </c>
      <c r="Q285" s="146">
        <v>0</v>
      </c>
      <c r="R285" s="146">
        <f>Q285*H285</f>
        <v>0</v>
      </c>
      <c r="S285" s="146">
        <v>0.2</v>
      </c>
      <c r="T285" s="147">
        <f>S285*H285</f>
        <v>2</v>
      </c>
      <c r="AR285" s="148" t="s">
        <v>178</v>
      </c>
      <c r="AT285" s="148" t="s">
        <v>173</v>
      </c>
      <c r="AU285" s="148" t="s">
        <v>98</v>
      </c>
      <c r="AY285" s="17" t="s">
        <v>171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92</v>
      </c>
      <c r="BK285" s="149">
        <f>ROUND(I285*H285,2)</f>
        <v>0</v>
      </c>
      <c r="BL285" s="17" t="s">
        <v>178</v>
      </c>
      <c r="BM285" s="148" t="s">
        <v>3123</v>
      </c>
    </row>
    <row r="286" spans="2:65" s="1" customFormat="1" ht="19.2">
      <c r="B286" s="33"/>
      <c r="D286" s="150" t="s">
        <v>180</v>
      </c>
      <c r="F286" s="151" t="s">
        <v>1913</v>
      </c>
      <c r="I286" s="152"/>
      <c r="L286" s="33"/>
      <c r="M286" s="153"/>
      <c r="T286" s="57"/>
      <c r="AT286" s="17" t="s">
        <v>180</v>
      </c>
      <c r="AU286" s="17" t="s">
        <v>98</v>
      </c>
    </row>
    <row r="287" spans="2:65" s="1" customFormat="1" ht="19.2">
      <c r="B287" s="33"/>
      <c r="D287" s="150" t="s">
        <v>188</v>
      </c>
      <c r="F287" s="161" t="s">
        <v>2932</v>
      </c>
      <c r="I287" s="152"/>
      <c r="L287" s="33"/>
      <c r="M287" s="153"/>
      <c r="T287" s="57"/>
      <c r="AT287" s="17" t="s">
        <v>188</v>
      </c>
      <c r="AU287" s="17" t="s">
        <v>98</v>
      </c>
    </row>
    <row r="288" spans="2:65" s="14" customFormat="1">
      <c r="B288" s="182"/>
      <c r="D288" s="150" t="s">
        <v>182</v>
      </c>
      <c r="E288" s="183" t="s">
        <v>1</v>
      </c>
      <c r="F288" s="184" t="s">
        <v>3043</v>
      </c>
      <c r="H288" s="183" t="s">
        <v>1</v>
      </c>
      <c r="I288" s="185"/>
      <c r="L288" s="182"/>
      <c r="M288" s="186"/>
      <c r="T288" s="187"/>
      <c r="AT288" s="183" t="s">
        <v>182</v>
      </c>
      <c r="AU288" s="183" t="s">
        <v>98</v>
      </c>
      <c r="AV288" s="14" t="s">
        <v>92</v>
      </c>
      <c r="AW288" s="14" t="s">
        <v>40</v>
      </c>
      <c r="AX288" s="14" t="s">
        <v>85</v>
      </c>
      <c r="AY288" s="183" t="s">
        <v>171</v>
      </c>
    </row>
    <row r="289" spans="2:65" s="12" customFormat="1">
      <c r="B289" s="154"/>
      <c r="D289" s="150" t="s">
        <v>182</v>
      </c>
      <c r="E289" s="155" t="s">
        <v>1</v>
      </c>
      <c r="F289" s="156" t="s">
        <v>3124</v>
      </c>
      <c r="H289" s="157">
        <v>3</v>
      </c>
      <c r="I289" s="158"/>
      <c r="L289" s="154"/>
      <c r="M289" s="159"/>
      <c r="T289" s="160"/>
      <c r="AT289" s="155" t="s">
        <v>182</v>
      </c>
      <c r="AU289" s="155" t="s">
        <v>98</v>
      </c>
      <c r="AV289" s="12" t="s">
        <v>98</v>
      </c>
      <c r="AW289" s="12" t="s">
        <v>40</v>
      </c>
      <c r="AX289" s="12" t="s">
        <v>85</v>
      </c>
      <c r="AY289" s="155" t="s">
        <v>171</v>
      </c>
    </row>
    <row r="290" spans="2:65" s="12" customFormat="1">
      <c r="B290" s="154"/>
      <c r="D290" s="150" t="s">
        <v>182</v>
      </c>
      <c r="E290" s="155" t="s">
        <v>1</v>
      </c>
      <c r="F290" s="156" t="s">
        <v>3125</v>
      </c>
      <c r="H290" s="157">
        <v>2</v>
      </c>
      <c r="I290" s="158"/>
      <c r="L290" s="154"/>
      <c r="M290" s="159"/>
      <c r="T290" s="160"/>
      <c r="AT290" s="155" t="s">
        <v>182</v>
      </c>
      <c r="AU290" s="155" t="s">
        <v>98</v>
      </c>
      <c r="AV290" s="12" t="s">
        <v>98</v>
      </c>
      <c r="AW290" s="12" t="s">
        <v>40</v>
      </c>
      <c r="AX290" s="12" t="s">
        <v>85</v>
      </c>
      <c r="AY290" s="155" t="s">
        <v>171</v>
      </c>
    </row>
    <row r="291" spans="2:65" s="12" customFormat="1">
      <c r="B291" s="154"/>
      <c r="D291" s="150" t="s">
        <v>182</v>
      </c>
      <c r="E291" s="155" t="s">
        <v>1</v>
      </c>
      <c r="F291" s="156" t="s">
        <v>3122</v>
      </c>
      <c r="H291" s="157">
        <v>5</v>
      </c>
      <c r="I291" s="158"/>
      <c r="L291" s="154"/>
      <c r="M291" s="159"/>
      <c r="T291" s="160"/>
      <c r="AT291" s="155" t="s">
        <v>182</v>
      </c>
      <c r="AU291" s="155" t="s">
        <v>98</v>
      </c>
      <c r="AV291" s="12" t="s">
        <v>98</v>
      </c>
      <c r="AW291" s="12" t="s">
        <v>40</v>
      </c>
      <c r="AX291" s="12" t="s">
        <v>85</v>
      </c>
      <c r="AY291" s="155" t="s">
        <v>171</v>
      </c>
    </row>
    <row r="292" spans="2:65" s="13" customFormat="1">
      <c r="B292" s="172"/>
      <c r="D292" s="150" t="s">
        <v>182</v>
      </c>
      <c r="E292" s="173" t="s">
        <v>1</v>
      </c>
      <c r="F292" s="174" t="s">
        <v>546</v>
      </c>
      <c r="H292" s="175">
        <v>10</v>
      </c>
      <c r="I292" s="176"/>
      <c r="L292" s="172"/>
      <c r="M292" s="177"/>
      <c r="T292" s="178"/>
      <c r="AT292" s="173" t="s">
        <v>182</v>
      </c>
      <c r="AU292" s="173" t="s">
        <v>98</v>
      </c>
      <c r="AV292" s="13" t="s">
        <v>178</v>
      </c>
      <c r="AW292" s="13" t="s">
        <v>40</v>
      </c>
      <c r="AX292" s="13" t="s">
        <v>92</v>
      </c>
      <c r="AY292" s="173" t="s">
        <v>171</v>
      </c>
    </row>
    <row r="293" spans="2:65" s="11" customFormat="1" ht="22.8" customHeight="1">
      <c r="B293" s="125"/>
      <c r="D293" s="126" t="s">
        <v>84</v>
      </c>
      <c r="E293" s="135" t="s">
        <v>223</v>
      </c>
      <c r="F293" s="135" t="s">
        <v>438</v>
      </c>
      <c r="I293" s="128"/>
      <c r="J293" s="136">
        <f>BK293</f>
        <v>0</v>
      </c>
      <c r="L293" s="125"/>
      <c r="M293" s="130"/>
      <c r="P293" s="131">
        <f>SUM(P294:P358)</f>
        <v>0</v>
      </c>
      <c r="R293" s="131">
        <f>SUM(R294:R358)</f>
        <v>3.2631823</v>
      </c>
      <c r="T293" s="132">
        <f>SUM(T294:T358)</f>
        <v>167.94286</v>
      </c>
      <c r="AR293" s="126" t="s">
        <v>92</v>
      </c>
      <c r="AT293" s="133" t="s">
        <v>84</v>
      </c>
      <c r="AU293" s="133" t="s">
        <v>92</v>
      </c>
      <c r="AY293" s="126" t="s">
        <v>171</v>
      </c>
      <c r="BK293" s="134">
        <f>SUM(BK294:BK358)</f>
        <v>0</v>
      </c>
    </row>
    <row r="294" spans="2:65" s="1" customFormat="1" ht="33" customHeight="1">
      <c r="B294" s="33"/>
      <c r="C294" s="137" t="s">
        <v>340</v>
      </c>
      <c r="D294" s="137" t="s">
        <v>173</v>
      </c>
      <c r="E294" s="138" t="s">
        <v>3126</v>
      </c>
      <c r="F294" s="139" t="s">
        <v>3127</v>
      </c>
      <c r="G294" s="140" t="s">
        <v>197</v>
      </c>
      <c r="H294" s="141">
        <v>17</v>
      </c>
      <c r="I294" s="142"/>
      <c r="J294" s="143">
        <f>ROUND(I294*H294,2)</f>
        <v>0</v>
      </c>
      <c r="K294" s="139" t="s">
        <v>177</v>
      </c>
      <c r="L294" s="33"/>
      <c r="M294" s="144" t="s">
        <v>1</v>
      </c>
      <c r="N294" s="145" t="s">
        <v>50</v>
      </c>
      <c r="P294" s="146">
        <f>O294*H294</f>
        <v>0</v>
      </c>
      <c r="Q294" s="146">
        <v>0.16849</v>
      </c>
      <c r="R294" s="146">
        <f>Q294*H294</f>
        <v>2.8643299999999998</v>
      </c>
      <c r="S294" s="146">
        <v>0</v>
      </c>
      <c r="T294" s="147">
        <f>S294*H294</f>
        <v>0</v>
      </c>
      <c r="AR294" s="148" t="s">
        <v>178</v>
      </c>
      <c r="AT294" s="148" t="s">
        <v>173</v>
      </c>
      <c r="AU294" s="148" t="s">
        <v>98</v>
      </c>
      <c r="AY294" s="17" t="s">
        <v>171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7" t="s">
        <v>92</v>
      </c>
      <c r="BK294" s="149">
        <f>ROUND(I294*H294,2)</f>
        <v>0</v>
      </c>
      <c r="BL294" s="17" t="s">
        <v>178</v>
      </c>
      <c r="BM294" s="148" t="s">
        <v>3128</v>
      </c>
    </row>
    <row r="295" spans="2:65" s="1" customFormat="1" ht="38.4">
      <c r="B295" s="33"/>
      <c r="D295" s="150" t="s">
        <v>180</v>
      </c>
      <c r="F295" s="151" t="s">
        <v>3129</v>
      </c>
      <c r="I295" s="152"/>
      <c r="L295" s="33"/>
      <c r="M295" s="153"/>
      <c r="T295" s="57"/>
      <c r="AT295" s="17" t="s">
        <v>180</v>
      </c>
      <c r="AU295" s="17" t="s">
        <v>98</v>
      </c>
    </row>
    <row r="296" spans="2:65" s="14" customFormat="1">
      <c r="B296" s="182"/>
      <c r="D296" s="150" t="s">
        <v>182</v>
      </c>
      <c r="E296" s="183" t="s">
        <v>1</v>
      </c>
      <c r="F296" s="184" t="s">
        <v>3037</v>
      </c>
      <c r="H296" s="183" t="s">
        <v>1</v>
      </c>
      <c r="I296" s="185"/>
      <c r="L296" s="182"/>
      <c r="M296" s="186"/>
      <c r="T296" s="187"/>
      <c r="AT296" s="183" t="s">
        <v>182</v>
      </c>
      <c r="AU296" s="183" t="s">
        <v>98</v>
      </c>
      <c r="AV296" s="14" t="s">
        <v>92</v>
      </c>
      <c r="AW296" s="14" t="s">
        <v>40</v>
      </c>
      <c r="AX296" s="14" t="s">
        <v>85</v>
      </c>
      <c r="AY296" s="183" t="s">
        <v>171</v>
      </c>
    </row>
    <row r="297" spans="2:65" s="12" customFormat="1">
      <c r="B297" s="154"/>
      <c r="D297" s="150" t="s">
        <v>182</v>
      </c>
      <c r="E297" s="155" t="s">
        <v>1</v>
      </c>
      <c r="F297" s="156" t="s">
        <v>3041</v>
      </c>
      <c r="H297" s="157">
        <v>17</v>
      </c>
      <c r="I297" s="158"/>
      <c r="L297" s="154"/>
      <c r="M297" s="159"/>
      <c r="T297" s="160"/>
      <c r="AT297" s="155" t="s">
        <v>182</v>
      </c>
      <c r="AU297" s="155" t="s">
        <v>98</v>
      </c>
      <c r="AV297" s="12" t="s">
        <v>98</v>
      </c>
      <c r="AW297" s="12" t="s">
        <v>40</v>
      </c>
      <c r="AX297" s="12" t="s">
        <v>85</v>
      </c>
      <c r="AY297" s="155" t="s">
        <v>171</v>
      </c>
    </row>
    <row r="298" spans="2:65" s="13" customFormat="1">
      <c r="B298" s="172"/>
      <c r="D298" s="150" t="s">
        <v>182</v>
      </c>
      <c r="E298" s="173" t="s">
        <v>1</v>
      </c>
      <c r="F298" s="174" t="s">
        <v>546</v>
      </c>
      <c r="H298" s="175">
        <v>17</v>
      </c>
      <c r="I298" s="176"/>
      <c r="L298" s="172"/>
      <c r="M298" s="177"/>
      <c r="T298" s="178"/>
      <c r="AT298" s="173" t="s">
        <v>182</v>
      </c>
      <c r="AU298" s="173" t="s">
        <v>98</v>
      </c>
      <c r="AV298" s="13" t="s">
        <v>178</v>
      </c>
      <c r="AW298" s="13" t="s">
        <v>40</v>
      </c>
      <c r="AX298" s="13" t="s">
        <v>92</v>
      </c>
      <c r="AY298" s="173" t="s">
        <v>171</v>
      </c>
    </row>
    <row r="299" spans="2:65" s="1" customFormat="1" ht="21.75" customHeight="1">
      <c r="B299" s="33"/>
      <c r="C299" s="162" t="s">
        <v>345</v>
      </c>
      <c r="D299" s="162" t="s">
        <v>250</v>
      </c>
      <c r="E299" s="163" t="s">
        <v>3130</v>
      </c>
      <c r="F299" s="164" t="s">
        <v>3131</v>
      </c>
      <c r="G299" s="165" t="s">
        <v>197</v>
      </c>
      <c r="H299" s="166">
        <v>17</v>
      </c>
      <c r="I299" s="167"/>
      <c r="J299" s="168">
        <f>ROUND(I299*H299,2)</f>
        <v>0</v>
      </c>
      <c r="K299" s="164" t="s">
        <v>177</v>
      </c>
      <c r="L299" s="169"/>
      <c r="M299" s="170" t="s">
        <v>1</v>
      </c>
      <c r="N299" s="171" t="s">
        <v>50</v>
      </c>
      <c r="P299" s="146">
        <f>O299*H299</f>
        <v>0</v>
      </c>
      <c r="Q299" s="146">
        <v>2.1999999999999999E-2</v>
      </c>
      <c r="R299" s="146">
        <f>Q299*H299</f>
        <v>0.374</v>
      </c>
      <c r="S299" s="146">
        <v>0</v>
      </c>
      <c r="T299" s="147">
        <f>S299*H299</f>
        <v>0</v>
      </c>
      <c r="AR299" s="148" t="s">
        <v>219</v>
      </c>
      <c r="AT299" s="148" t="s">
        <v>250</v>
      </c>
      <c r="AU299" s="148" t="s">
        <v>98</v>
      </c>
      <c r="AY299" s="17" t="s">
        <v>171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92</v>
      </c>
      <c r="BK299" s="149">
        <f>ROUND(I299*H299,2)</f>
        <v>0</v>
      </c>
      <c r="BL299" s="17" t="s">
        <v>178</v>
      </c>
      <c r="BM299" s="148" t="s">
        <v>3132</v>
      </c>
    </row>
    <row r="300" spans="2:65" s="1" customFormat="1">
      <c r="B300" s="33"/>
      <c r="D300" s="150" t="s">
        <v>180</v>
      </c>
      <c r="F300" s="151" t="s">
        <v>3131</v>
      </c>
      <c r="I300" s="152"/>
      <c r="L300" s="33"/>
      <c r="M300" s="153"/>
      <c r="T300" s="57"/>
      <c r="AT300" s="17" t="s">
        <v>180</v>
      </c>
      <c r="AU300" s="17" t="s">
        <v>98</v>
      </c>
    </row>
    <row r="301" spans="2:65" s="14" customFormat="1">
      <c r="B301" s="182"/>
      <c r="D301" s="150" t="s">
        <v>182</v>
      </c>
      <c r="E301" s="183" t="s">
        <v>1</v>
      </c>
      <c r="F301" s="184" t="s">
        <v>3037</v>
      </c>
      <c r="H301" s="183" t="s">
        <v>1</v>
      </c>
      <c r="I301" s="185"/>
      <c r="L301" s="182"/>
      <c r="M301" s="186"/>
      <c r="T301" s="187"/>
      <c r="AT301" s="183" t="s">
        <v>182</v>
      </c>
      <c r="AU301" s="183" t="s">
        <v>98</v>
      </c>
      <c r="AV301" s="14" t="s">
        <v>92</v>
      </c>
      <c r="AW301" s="14" t="s">
        <v>40</v>
      </c>
      <c r="AX301" s="14" t="s">
        <v>85</v>
      </c>
      <c r="AY301" s="183" t="s">
        <v>171</v>
      </c>
    </row>
    <row r="302" spans="2:65" s="12" customFormat="1">
      <c r="B302" s="154"/>
      <c r="D302" s="150" t="s">
        <v>182</v>
      </c>
      <c r="E302" s="155" t="s">
        <v>1</v>
      </c>
      <c r="F302" s="156" t="s">
        <v>3041</v>
      </c>
      <c r="H302" s="157">
        <v>17</v>
      </c>
      <c r="I302" s="158"/>
      <c r="L302" s="154"/>
      <c r="M302" s="159"/>
      <c r="T302" s="160"/>
      <c r="AT302" s="155" t="s">
        <v>182</v>
      </c>
      <c r="AU302" s="155" t="s">
        <v>98</v>
      </c>
      <c r="AV302" s="12" t="s">
        <v>98</v>
      </c>
      <c r="AW302" s="12" t="s">
        <v>40</v>
      </c>
      <c r="AX302" s="12" t="s">
        <v>85</v>
      </c>
      <c r="AY302" s="155" t="s">
        <v>171</v>
      </c>
    </row>
    <row r="303" spans="2:65" s="13" customFormat="1">
      <c r="B303" s="172"/>
      <c r="D303" s="150" t="s">
        <v>182</v>
      </c>
      <c r="E303" s="173" t="s">
        <v>1</v>
      </c>
      <c r="F303" s="174" t="s">
        <v>546</v>
      </c>
      <c r="H303" s="175">
        <v>17</v>
      </c>
      <c r="I303" s="176"/>
      <c r="L303" s="172"/>
      <c r="M303" s="177"/>
      <c r="T303" s="178"/>
      <c r="AT303" s="173" t="s">
        <v>182</v>
      </c>
      <c r="AU303" s="173" t="s">
        <v>98</v>
      </c>
      <c r="AV303" s="13" t="s">
        <v>178</v>
      </c>
      <c r="AW303" s="13" t="s">
        <v>40</v>
      </c>
      <c r="AX303" s="13" t="s">
        <v>92</v>
      </c>
      <c r="AY303" s="173" t="s">
        <v>171</v>
      </c>
    </row>
    <row r="304" spans="2:65" s="1" customFormat="1" ht="24.15" customHeight="1">
      <c r="B304" s="33"/>
      <c r="C304" s="137" t="s">
        <v>350</v>
      </c>
      <c r="D304" s="137" t="s">
        <v>173</v>
      </c>
      <c r="E304" s="138" t="s">
        <v>3133</v>
      </c>
      <c r="F304" s="139" t="s">
        <v>3134</v>
      </c>
      <c r="G304" s="140" t="s">
        <v>197</v>
      </c>
      <c r="H304" s="141">
        <v>1.5</v>
      </c>
      <c r="I304" s="142"/>
      <c r="J304" s="143">
        <f>ROUND(I304*H304,2)</f>
        <v>0</v>
      </c>
      <c r="K304" s="139" t="s">
        <v>177</v>
      </c>
      <c r="L304" s="33"/>
      <c r="M304" s="144" t="s">
        <v>1</v>
      </c>
      <c r="N304" s="145" t="s">
        <v>50</v>
      </c>
      <c r="P304" s="146">
        <f>O304*H304</f>
        <v>0</v>
      </c>
      <c r="Q304" s="146">
        <v>1.1E-4</v>
      </c>
      <c r="R304" s="146">
        <f>Q304*H304</f>
        <v>1.65E-4</v>
      </c>
      <c r="S304" s="146">
        <v>0</v>
      </c>
      <c r="T304" s="147">
        <f>S304*H304</f>
        <v>0</v>
      </c>
      <c r="AR304" s="148" t="s">
        <v>178</v>
      </c>
      <c r="AT304" s="148" t="s">
        <v>173</v>
      </c>
      <c r="AU304" s="148" t="s">
        <v>98</v>
      </c>
      <c r="AY304" s="17" t="s">
        <v>171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7" t="s">
        <v>92</v>
      </c>
      <c r="BK304" s="149">
        <f>ROUND(I304*H304,2)</f>
        <v>0</v>
      </c>
      <c r="BL304" s="17" t="s">
        <v>178</v>
      </c>
      <c r="BM304" s="148" t="s">
        <v>3135</v>
      </c>
    </row>
    <row r="305" spans="2:65" s="1" customFormat="1" ht="38.4">
      <c r="B305" s="33"/>
      <c r="D305" s="150" t="s">
        <v>180</v>
      </c>
      <c r="F305" s="151" t="s">
        <v>3136</v>
      </c>
      <c r="I305" s="152"/>
      <c r="L305" s="33"/>
      <c r="M305" s="153"/>
      <c r="T305" s="57"/>
      <c r="AT305" s="17" t="s">
        <v>180</v>
      </c>
      <c r="AU305" s="17" t="s">
        <v>98</v>
      </c>
    </row>
    <row r="306" spans="2:65" s="14" customFormat="1">
      <c r="B306" s="182"/>
      <c r="D306" s="150" t="s">
        <v>182</v>
      </c>
      <c r="E306" s="183" t="s">
        <v>1</v>
      </c>
      <c r="F306" s="184" t="s">
        <v>3037</v>
      </c>
      <c r="H306" s="183" t="s">
        <v>1</v>
      </c>
      <c r="I306" s="185"/>
      <c r="L306" s="182"/>
      <c r="M306" s="186"/>
      <c r="T306" s="187"/>
      <c r="AT306" s="183" t="s">
        <v>182</v>
      </c>
      <c r="AU306" s="183" t="s">
        <v>98</v>
      </c>
      <c r="AV306" s="14" t="s">
        <v>92</v>
      </c>
      <c r="AW306" s="14" t="s">
        <v>40</v>
      </c>
      <c r="AX306" s="14" t="s">
        <v>85</v>
      </c>
      <c r="AY306" s="183" t="s">
        <v>171</v>
      </c>
    </row>
    <row r="307" spans="2:65" s="12" customFormat="1">
      <c r="B307" s="154"/>
      <c r="D307" s="150" t="s">
        <v>182</v>
      </c>
      <c r="E307" s="155" t="s">
        <v>1</v>
      </c>
      <c r="F307" s="156" t="s">
        <v>3137</v>
      </c>
      <c r="H307" s="157">
        <v>1.5</v>
      </c>
      <c r="I307" s="158"/>
      <c r="L307" s="154"/>
      <c r="M307" s="159"/>
      <c r="T307" s="160"/>
      <c r="AT307" s="155" t="s">
        <v>182</v>
      </c>
      <c r="AU307" s="155" t="s">
        <v>98</v>
      </c>
      <c r="AV307" s="12" t="s">
        <v>98</v>
      </c>
      <c r="AW307" s="12" t="s">
        <v>40</v>
      </c>
      <c r="AX307" s="12" t="s">
        <v>85</v>
      </c>
      <c r="AY307" s="155" t="s">
        <v>171</v>
      </c>
    </row>
    <row r="308" spans="2:65" s="13" customFormat="1">
      <c r="B308" s="172"/>
      <c r="D308" s="150" t="s">
        <v>182</v>
      </c>
      <c r="E308" s="173" t="s">
        <v>1</v>
      </c>
      <c r="F308" s="174" t="s">
        <v>546</v>
      </c>
      <c r="H308" s="175">
        <v>1.5</v>
      </c>
      <c r="I308" s="176"/>
      <c r="L308" s="172"/>
      <c r="M308" s="177"/>
      <c r="T308" s="178"/>
      <c r="AT308" s="173" t="s">
        <v>182</v>
      </c>
      <c r="AU308" s="173" t="s">
        <v>98</v>
      </c>
      <c r="AV308" s="13" t="s">
        <v>178</v>
      </c>
      <c r="AW308" s="13" t="s">
        <v>40</v>
      </c>
      <c r="AX308" s="13" t="s">
        <v>92</v>
      </c>
      <c r="AY308" s="173" t="s">
        <v>171</v>
      </c>
    </row>
    <row r="309" spans="2:65" s="1" customFormat="1" ht="24.15" customHeight="1">
      <c r="B309" s="33"/>
      <c r="C309" s="137" t="s">
        <v>356</v>
      </c>
      <c r="D309" s="137" t="s">
        <v>173</v>
      </c>
      <c r="E309" s="138" t="s">
        <v>1948</v>
      </c>
      <c r="F309" s="139" t="s">
        <v>1949</v>
      </c>
      <c r="G309" s="140" t="s">
        <v>197</v>
      </c>
      <c r="H309" s="141">
        <v>1.5</v>
      </c>
      <c r="I309" s="142"/>
      <c r="J309" s="143">
        <f>ROUND(I309*H309,2)</f>
        <v>0</v>
      </c>
      <c r="K309" s="139" t="s">
        <v>177</v>
      </c>
      <c r="L309" s="33"/>
      <c r="M309" s="144" t="s">
        <v>1</v>
      </c>
      <c r="N309" s="145" t="s">
        <v>50</v>
      </c>
      <c r="P309" s="146">
        <f>O309*H309</f>
        <v>0</v>
      </c>
      <c r="Q309" s="146">
        <v>0</v>
      </c>
      <c r="R309" s="146">
        <f>Q309*H309</f>
        <v>0</v>
      </c>
      <c r="S309" s="146">
        <v>0</v>
      </c>
      <c r="T309" s="147">
        <f>S309*H309</f>
        <v>0</v>
      </c>
      <c r="AR309" s="148" t="s">
        <v>178</v>
      </c>
      <c r="AT309" s="148" t="s">
        <v>173</v>
      </c>
      <c r="AU309" s="148" t="s">
        <v>98</v>
      </c>
      <c r="AY309" s="17" t="s">
        <v>171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92</v>
      </c>
      <c r="BK309" s="149">
        <f>ROUND(I309*H309,2)</f>
        <v>0</v>
      </c>
      <c r="BL309" s="17" t="s">
        <v>178</v>
      </c>
      <c r="BM309" s="148" t="s">
        <v>3138</v>
      </c>
    </row>
    <row r="310" spans="2:65" s="1" customFormat="1" ht="19.2">
      <c r="B310" s="33"/>
      <c r="D310" s="150" t="s">
        <v>180</v>
      </c>
      <c r="F310" s="151" t="s">
        <v>1951</v>
      </c>
      <c r="I310" s="152"/>
      <c r="L310" s="33"/>
      <c r="M310" s="153"/>
      <c r="T310" s="57"/>
      <c r="AT310" s="17" t="s">
        <v>180</v>
      </c>
      <c r="AU310" s="17" t="s">
        <v>98</v>
      </c>
    </row>
    <row r="311" spans="2:65" s="14" customFormat="1">
      <c r="B311" s="182"/>
      <c r="D311" s="150" t="s">
        <v>182</v>
      </c>
      <c r="E311" s="183" t="s">
        <v>1</v>
      </c>
      <c r="F311" s="184" t="s">
        <v>3037</v>
      </c>
      <c r="H311" s="183" t="s">
        <v>1</v>
      </c>
      <c r="I311" s="185"/>
      <c r="L311" s="182"/>
      <c r="M311" s="186"/>
      <c r="T311" s="187"/>
      <c r="AT311" s="183" t="s">
        <v>182</v>
      </c>
      <c r="AU311" s="183" t="s">
        <v>98</v>
      </c>
      <c r="AV311" s="14" t="s">
        <v>92</v>
      </c>
      <c r="AW311" s="14" t="s">
        <v>40</v>
      </c>
      <c r="AX311" s="14" t="s">
        <v>85</v>
      </c>
      <c r="AY311" s="183" t="s">
        <v>171</v>
      </c>
    </row>
    <row r="312" spans="2:65" s="12" customFormat="1">
      <c r="B312" s="154"/>
      <c r="D312" s="150" t="s">
        <v>182</v>
      </c>
      <c r="E312" s="155" t="s">
        <v>1</v>
      </c>
      <c r="F312" s="156" t="s">
        <v>3137</v>
      </c>
      <c r="H312" s="157">
        <v>1.5</v>
      </c>
      <c r="I312" s="158"/>
      <c r="L312" s="154"/>
      <c r="M312" s="159"/>
      <c r="T312" s="160"/>
      <c r="AT312" s="155" t="s">
        <v>182</v>
      </c>
      <c r="AU312" s="155" t="s">
        <v>98</v>
      </c>
      <c r="AV312" s="12" t="s">
        <v>98</v>
      </c>
      <c r="AW312" s="12" t="s">
        <v>40</v>
      </c>
      <c r="AX312" s="12" t="s">
        <v>85</v>
      </c>
      <c r="AY312" s="155" t="s">
        <v>171</v>
      </c>
    </row>
    <row r="313" spans="2:65" s="13" customFormat="1">
      <c r="B313" s="172"/>
      <c r="D313" s="150" t="s">
        <v>182</v>
      </c>
      <c r="E313" s="173" t="s">
        <v>1</v>
      </c>
      <c r="F313" s="174" t="s">
        <v>546</v>
      </c>
      <c r="H313" s="175">
        <v>1.5</v>
      </c>
      <c r="I313" s="176"/>
      <c r="L313" s="172"/>
      <c r="M313" s="177"/>
      <c r="T313" s="178"/>
      <c r="AT313" s="173" t="s">
        <v>182</v>
      </c>
      <c r="AU313" s="173" t="s">
        <v>98</v>
      </c>
      <c r="AV313" s="13" t="s">
        <v>178</v>
      </c>
      <c r="AW313" s="13" t="s">
        <v>40</v>
      </c>
      <c r="AX313" s="13" t="s">
        <v>92</v>
      </c>
      <c r="AY313" s="173" t="s">
        <v>171</v>
      </c>
    </row>
    <row r="314" spans="2:65" s="1" customFormat="1" ht="16.5" customHeight="1">
      <c r="B314" s="33"/>
      <c r="C314" s="137" t="s">
        <v>361</v>
      </c>
      <c r="D314" s="137" t="s">
        <v>173</v>
      </c>
      <c r="E314" s="138" t="s">
        <v>1954</v>
      </c>
      <c r="F314" s="139" t="s">
        <v>1955</v>
      </c>
      <c r="G314" s="140" t="s">
        <v>197</v>
      </c>
      <c r="H314" s="141">
        <v>1.5</v>
      </c>
      <c r="I314" s="142"/>
      <c r="J314" s="143">
        <f>ROUND(I314*H314,2)</f>
        <v>0</v>
      </c>
      <c r="K314" s="139" t="s">
        <v>177</v>
      </c>
      <c r="L314" s="33"/>
      <c r="M314" s="144" t="s">
        <v>1</v>
      </c>
      <c r="N314" s="145" t="s">
        <v>50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178</v>
      </c>
      <c r="AT314" s="148" t="s">
        <v>173</v>
      </c>
      <c r="AU314" s="148" t="s">
        <v>98</v>
      </c>
      <c r="AY314" s="17" t="s">
        <v>171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92</v>
      </c>
      <c r="BK314" s="149">
        <f>ROUND(I314*H314,2)</f>
        <v>0</v>
      </c>
      <c r="BL314" s="17" t="s">
        <v>178</v>
      </c>
      <c r="BM314" s="148" t="s">
        <v>3139</v>
      </c>
    </row>
    <row r="315" spans="2:65" s="1" customFormat="1" ht="19.2">
      <c r="B315" s="33"/>
      <c r="D315" s="150" t="s">
        <v>180</v>
      </c>
      <c r="F315" s="151" t="s">
        <v>1957</v>
      </c>
      <c r="I315" s="152"/>
      <c r="L315" s="33"/>
      <c r="M315" s="153"/>
      <c r="T315" s="57"/>
      <c r="AT315" s="17" t="s">
        <v>180</v>
      </c>
      <c r="AU315" s="17" t="s">
        <v>98</v>
      </c>
    </row>
    <row r="316" spans="2:65" s="14" customFormat="1">
      <c r="B316" s="182"/>
      <c r="D316" s="150" t="s">
        <v>182</v>
      </c>
      <c r="E316" s="183" t="s">
        <v>1</v>
      </c>
      <c r="F316" s="184" t="s">
        <v>3037</v>
      </c>
      <c r="H316" s="183" t="s">
        <v>1</v>
      </c>
      <c r="I316" s="185"/>
      <c r="L316" s="182"/>
      <c r="M316" s="186"/>
      <c r="T316" s="187"/>
      <c r="AT316" s="183" t="s">
        <v>182</v>
      </c>
      <c r="AU316" s="183" t="s">
        <v>98</v>
      </c>
      <c r="AV316" s="14" t="s">
        <v>92</v>
      </c>
      <c r="AW316" s="14" t="s">
        <v>40</v>
      </c>
      <c r="AX316" s="14" t="s">
        <v>85</v>
      </c>
      <c r="AY316" s="183" t="s">
        <v>171</v>
      </c>
    </row>
    <row r="317" spans="2:65" s="12" customFormat="1">
      <c r="B317" s="154"/>
      <c r="D317" s="150" t="s">
        <v>182</v>
      </c>
      <c r="E317" s="155" t="s">
        <v>1</v>
      </c>
      <c r="F317" s="156" t="s">
        <v>3137</v>
      </c>
      <c r="H317" s="157">
        <v>1.5</v>
      </c>
      <c r="I317" s="158"/>
      <c r="L317" s="154"/>
      <c r="M317" s="159"/>
      <c r="T317" s="160"/>
      <c r="AT317" s="155" t="s">
        <v>182</v>
      </c>
      <c r="AU317" s="155" t="s">
        <v>98</v>
      </c>
      <c r="AV317" s="12" t="s">
        <v>98</v>
      </c>
      <c r="AW317" s="12" t="s">
        <v>40</v>
      </c>
      <c r="AX317" s="12" t="s">
        <v>85</v>
      </c>
      <c r="AY317" s="155" t="s">
        <v>171</v>
      </c>
    </row>
    <row r="318" spans="2:65" s="13" customFormat="1">
      <c r="B318" s="172"/>
      <c r="D318" s="150" t="s">
        <v>182</v>
      </c>
      <c r="E318" s="173" t="s">
        <v>1</v>
      </c>
      <c r="F318" s="174" t="s">
        <v>546</v>
      </c>
      <c r="H318" s="175">
        <v>1.5</v>
      </c>
      <c r="I318" s="176"/>
      <c r="L318" s="172"/>
      <c r="M318" s="177"/>
      <c r="T318" s="178"/>
      <c r="AT318" s="173" t="s">
        <v>182</v>
      </c>
      <c r="AU318" s="173" t="s">
        <v>98</v>
      </c>
      <c r="AV318" s="13" t="s">
        <v>178</v>
      </c>
      <c r="AW318" s="13" t="s">
        <v>40</v>
      </c>
      <c r="AX318" s="13" t="s">
        <v>92</v>
      </c>
      <c r="AY318" s="173" t="s">
        <v>171</v>
      </c>
    </row>
    <row r="319" spans="2:65" s="1" customFormat="1" ht="16.5" customHeight="1">
      <c r="B319" s="33"/>
      <c r="C319" s="137" t="s">
        <v>366</v>
      </c>
      <c r="D319" s="137" t="s">
        <v>173</v>
      </c>
      <c r="E319" s="138" t="s">
        <v>2937</v>
      </c>
      <c r="F319" s="139" t="s">
        <v>2938</v>
      </c>
      <c r="G319" s="140" t="s">
        <v>176</v>
      </c>
      <c r="H319" s="141">
        <v>37.19</v>
      </c>
      <c r="I319" s="142"/>
      <c r="J319" s="143">
        <f>ROUND(I319*H319,2)</f>
        <v>0</v>
      </c>
      <c r="K319" s="139" t="s">
        <v>177</v>
      </c>
      <c r="L319" s="33"/>
      <c r="M319" s="144" t="s">
        <v>1</v>
      </c>
      <c r="N319" s="145" t="s">
        <v>50</v>
      </c>
      <c r="P319" s="146">
        <f>O319*H319</f>
        <v>0</v>
      </c>
      <c r="Q319" s="146">
        <v>1.3999999999999999E-4</v>
      </c>
      <c r="R319" s="146">
        <f>Q319*H319</f>
        <v>5.2065999999999996E-3</v>
      </c>
      <c r="S319" s="146">
        <v>0</v>
      </c>
      <c r="T319" s="147">
        <f>S319*H319</f>
        <v>0</v>
      </c>
      <c r="AR319" s="148" t="s">
        <v>178</v>
      </c>
      <c r="AT319" s="148" t="s">
        <v>173</v>
      </c>
      <c r="AU319" s="148" t="s">
        <v>98</v>
      </c>
      <c r="AY319" s="17" t="s">
        <v>171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92</v>
      </c>
      <c r="BK319" s="149">
        <f>ROUND(I319*H319,2)</f>
        <v>0</v>
      </c>
      <c r="BL319" s="17" t="s">
        <v>178</v>
      </c>
      <c r="BM319" s="148" t="s">
        <v>3140</v>
      </c>
    </row>
    <row r="320" spans="2:65" s="1" customFormat="1">
      <c r="B320" s="33"/>
      <c r="D320" s="150" t="s">
        <v>180</v>
      </c>
      <c r="F320" s="151" t="s">
        <v>2940</v>
      </c>
      <c r="I320" s="152"/>
      <c r="L320" s="33"/>
      <c r="M320" s="153"/>
      <c r="T320" s="57"/>
      <c r="AT320" s="17" t="s">
        <v>180</v>
      </c>
      <c r="AU320" s="17" t="s">
        <v>98</v>
      </c>
    </row>
    <row r="321" spans="2:65" s="14" customFormat="1">
      <c r="B321" s="182"/>
      <c r="D321" s="150" t="s">
        <v>182</v>
      </c>
      <c r="E321" s="183" t="s">
        <v>1</v>
      </c>
      <c r="F321" s="184" t="s">
        <v>3043</v>
      </c>
      <c r="H321" s="183" t="s">
        <v>1</v>
      </c>
      <c r="I321" s="185"/>
      <c r="L321" s="182"/>
      <c r="M321" s="186"/>
      <c r="T321" s="187"/>
      <c r="AT321" s="183" t="s">
        <v>182</v>
      </c>
      <c r="AU321" s="183" t="s">
        <v>98</v>
      </c>
      <c r="AV321" s="14" t="s">
        <v>92</v>
      </c>
      <c r="AW321" s="14" t="s">
        <v>40</v>
      </c>
      <c r="AX321" s="14" t="s">
        <v>85</v>
      </c>
      <c r="AY321" s="183" t="s">
        <v>171</v>
      </c>
    </row>
    <row r="322" spans="2:65" s="12" customFormat="1">
      <c r="B322" s="154"/>
      <c r="D322" s="150" t="s">
        <v>182</v>
      </c>
      <c r="E322" s="155" t="s">
        <v>1</v>
      </c>
      <c r="F322" s="156" t="s">
        <v>3141</v>
      </c>
      <c r="H322" s="157">
        <v>11.44</v>
      </c>
      <c r="I322" s="158"/>
      <c r="L322" s="154"/>
      <c r="M322" s="159"/>
      <c r="T322" s="160"/>
      <c r="AT322" s="155" t="s">
        <v>182</v>
      </c>
      <c r="AU322" s="155" t="s">
        <v>98</v>
      </c>
      <c r="AV322" s="12" t="s">
        <v>98</v>
      </c>
      <c r="AW322" s="12" t="s">
        <v>40</v>
      </c>
      <c r="AX322" s="12" t="s">
        <v>85</v>
      </c>
      <c r="AY322" s="155" t="s">
        <v>171</v>
      </c>
    </row>
    <row r="323" spans="2:65" s="12" customFormat="1">
      <c r="B323" s="154"/>
      <c r="D323" s="150" t="s">
        <v>182</v>
      </c>
      <c r="E323" s="155" t="s">
        <v>1</v>
      </c>
      <c r="F323" s="156" t="s">
        <v>3142</v>
      </c>
      <c r="H323" s="157">
        <v>9.6199999999999992</v>
      </c>
      <c r="I323" s="158"/>
      <c r="L323" s="154"/>
      <c r="M323" s="159"/>
      <c r="T323" s="160"/>
      <c r="AT323" s="155" t="s">
        <v>182</v>
      </c>
      <c r="AU323" s="155" t="s">
        <v>98</v>
      </c>
      <c r="AV323" s="12" t="s">
        <v>98</v>
      </c>
      <c r="AW323" s="12" t="s">
        <v>40</v>
      </c>
      <c r="AX323" s="12" t="s">
        <v>85</v>
      </c>
      <c r="AY323" s="155" t="s">
        <v>171</v>
      </c>
    </row>
    <row r="324" spans="2:65" s="12" customFormat="1">
      <c r="B324" s="154"/>
      <c r="D324" s="150" t="s">
        <v>182</v>
      </c>
      <c r="E324" s="155" t="s">
        <v>1</v>
      </c>
      <c r="F324" s="156" t="s">
        <v>3143</v>
      </c>
      <c r="H324" s="157">
        <v>16.13</v>
      </c>
      <c r="I324" s="158"/>
      <c r="L324" s="154"/>
      <c r="M324" s="159"/>
      <c r="T324" s="160"/>
      <c r="AT324" s="155" t="s">
        <v>182</v>
      </c>
      <c r="AU324" s="155" t="s">
        <v>98</v>
      </c>
      <c r="AV324" s="12" t="s">
        <v>98</v>
      </c>
      <c r="AW324" s="12" t="s">
        <v>40</v>
      </c>
      <c r="AX324" s="12" t="s">
        <v>85</v>
      </c>
      <c r="AY324" s="155" t="s">
        <v>171</v>
      </c>
    </row>
    <row r="325" spans="2:65" s="13" customFormat="1">
      <c r="B325" s="172"/>
      <c r="D325" s="150" t="s">
        <v>182</v>
      </c>
      <c r="E325" s="173" t="s">
        <v>1</v>
      </c>
      <c r="F325" s="174" t="s">
        <v>546</v>
      </c>
      <c r="H325" s="175">
        <v>37.19</v>
      </c>
      <c r="I325" s="176"/>
      <c r="L325" s="172"/>
      <c r="M325" s="177"/>
      <c r="T325" s="178"/>
      <c r="AT325" s="173" t="s">
        <v>182</v>
      </c>
      <c r="AU325" s="173" t="s">
        <v>98</v>
      </c>
      <c r="AV325" s="13" t="s">
        <v>178</v>
      </c>
      <c r="AW325" s="13" t="s">
        <v>40</v>
      </c>
      <c r="AX325" s="13" t="s">
        <v>92</v>
      </c>
      <c r="AY325" s="173" t="s">
        <v>171</v>
      </c>
    </row>
    <row r="326" spans="2:65" s="1" customFormat="1" ht="16.5" customHeight="1">
      <c r="B326" s="33"/>
      <c r="C326" s="137" t="s">
        <v>372</v>
      </c>
      <c r="D326" s="137" t="s">
        <v>173</v>
      </c>
      <c r="E326" s="138" t="s">
        <v>2946</v>
      </c>
      <c r="F326" s="139" t="s">
        <v>2947</v>
      </c>
      <c r="G326" s="140" t="s">
        <v>176</v>
      </c>
      <c r="H326" s="141">
        <v>101.8</v>
      </c>
      <c r="I326" s="142"/>
      <c r="J326" s="143">
        <f>ROUND(I326*H326,2)</f>
        <v>0</v>
      </c>
      <c r="K326" s="139" t="s">
        <v>177</v>
      </c>
      <c r="L326" s="33"/>
      <c r="M326" s="144" t="s">
        <v>1</v>
      </c>
      <c r="N326" s="145" t="s">
        <v>50</v>
      </c>
      <c r="P326" s="146">
        <f>O326*H326</f>
        <v>0</v>
      </c>
      <c r="Q326" s="146">
        <v>1.3999999999999999E-4</v>
      </c>
      <c r="R326" s="146">
        <f>Q326*H326</f>
        <v>1.4251999999999999E-2</v>
      </c>
      <c r="S326" s="146">
        <v>0</v>
      </c>
      <c r="T326" s="147">
        <f>S326*H326</f>
        <v>0</v>
      </c>
      <c r="AR326" s="148" t="s">
        <v>178</v>
      </c>
      <c r="AT326" s="148" t="s">
        <v>173</v>
      </c>
      <c r="AU326" s="148" t="s">
        <v>98</v>
      </c>
      <c r="AY326" s="17" t="s">
        <v>171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92</v>
      </c>
      <c r="BK326" s="149">
        <f>ROUND(I326*H326,2)</f>
        <v>0</v>
      </c>
      <c r="BL326" s="17" t="s">
        <v>178</v>
      </c>
      <c r="BM326" s="148" t="s">
        <v>3144</v>
      </c>
    </row>
    <row r="327" spans="2:65" s="1" customFormat="1">
      <c r="B327" s="33"/>
      <c r="D327" s="150" t="s">
        <v>180</v>
      </c>
      <c r="F327" s="151" t="s">
        <v>2949</v>
      </c>
      <c r="I327" s="152"/>
      <c r="L327" s="33"/>
      <c r="M327" s="153"/>
      <c r="T327" s="57"/>
      <c r="AT327" s="17" t="s">
        <v>180</v>
      </c>
      <c r="AU327" s="17" t="s">
        <v>98</v>
      </c>
    </row>
    <row r="328" spans="2:65" s="14" customFormat="1">
      <c r="B328" s="182"/>
      <c r="D328" s="150" t="s">
        <v>182</v>
      </c>
      <c r="E328" s="183" t="s">
        <v>1</v>
      </c>
      <c r="F328" s="184" t="s">
        <v>3043</v>
      </c>
      <c r="H328" s="183" t="s">
        <v>1</v>
      </c>
      <c r="I328" s="185"/>
      <c r="L328" s="182"/>
      <c r="M328" s="186"/>
      <c r="T328" s="187"/>
      <c r="AT328" s="183" t="s">
        <v>182</v>
      </c>
      <c r="AU328" s="183" t="s">
        <v>98</v>
      </c>
      <c r="AV328" s="14" t="s">
        <v>92</v>
      </c>
      <c r="AW328" s="14" t="s">
        <v>40</v>
      </c>
      <c r="AX328" s="14" t="s">
        <v>85</v>
      </c>
      <c r="AY328" s="183" t="s">
        <v>171</v>
      </c>
    </row>
    <row r="329" spans="2:65" s="12" customFormat="1">
      <c r="B329" s="154"/>
      <c r="D329" s="150" t="s">
        <v>182</v>
      </c>
      <c r="E329" s="155" t="s">
        <v>1</v>
      </c>
      <c r="F329" s="156" t="s">
        <v>3145</v>
      </c>
      <c r="H329" s="157">
        <v>28</v>
      </c>
      <c r="I329" s="158"/>
      <c r="L329" s="154"/>
      <c r="M329" s="159"/>
      <c r="T329" s="160"/>
      <c r="AT329" s="155" t="s">
        <v>182</v>
      </c>
      <c r="AU329" s="155" t="s">
        <v>98</v>
      </c>
      <c r="AV329" s="12" t="s">
        <v>98</v>
      </c>
      <c r="AW329" s="12" t="s">
        <v>40</v>
      </c>
      <c r="AX329" s="12" t="s">
        <v>85</v>
      </c>
      <c r="AY329" s="155" t="s">
        <v>171</v>
      </c>
    </row>
    <row r="330" spans="2:65" s="12" customFormat="1">
      <c r="B330" s="154"/>
      <c r="D330" s="150" t="s">
        <v>182</v>
      </c>
      <c r="E330" s="155" t="s">
        <v>1</v>
      </c>
      <c r="F330" s="156" t="s">
        <v>3146</v>
      </c>
      <c r="H330" s="157">
        <v>25.2</v>
      </c>
      <c r="I330" s="158"/>
      <c r="L330" s="154"/>
      <c r="M330" s="159"/>
      <c r="T330" s="160"/>
      <c r="AT330" s="155" t="s">
        <v>182</v>
      </c>
      <c r="AU330" s="155" t="s">
        <v>98</v>
      </c>
      <c r="AV330" s="12" t="s">
        <v>98</v>
      </c>
      <c r="AW330" s="12" t="s">
        <v>40</v>
      </c>
      <c r="AX330" s="12" t="s">
        <v>85</v>
      </c>
      <c r="AY330" s="155" t="s">
        <v>171</v>
      </c>
    </row>
    <row r="331" spans="2:65" s="12" customFormat="1" ht="30.6">
      <c r="B331" s="154"/>
      <c r="D331" s="150" t="s">
        <v>182</v>
      </c>
      <c r="E331" s="155" t="s">
        <v>1</v>
      </c>
      <c r="F331" s="156" t="s">
        <v>3147</v>
      </c>
      <c r="H331" s="157">
        <v>48.6</v>
      </c>
      <c r="I331" s="158"/>
      <c r="L331" s="154"/>
      <c r="M331" s="159"/>
      <c r="T331" s="160"/>
      <c r="AT331" s="155" t="s">
        <v>182</v>
      </c>
      <c r="AU331" s="155" t="s">
        <v>98</v>
      </c>
      <c r="AV331" s="12" t="s">
        <v>98</v>
      </c>
      <c r="AW331" s="12" t="s">
        <v>40</v>
      </c>
      <c r="AX331" s="12" t="s">
        <v>85</v>
      </c>
      <c r="AY331" s="155" t="s">
        <v>171</v>
      </c>
    </row>
    <row r="332" spans="2:65" s="13" customFormat="1">
      <c r="B332" s="172"/>
      <c r="D332" s="150" t="s">
        <v>182</v>
      </c>
      <c r="E332" s="173" t="s">
        <v>1</v>
      </c>
      <c r="F332" s="174" t="s">
        <v>546</v>
      </c>
      <c r="H332" s="175">
        <v>101.80000000000001</v>
      </c>
      <c r="I332" s="176"/>
      <c r="L332" s="172"/>
      <c r="M332" s="177"/>
      <c r="T332" s="178"/>
      <c r="AT332" s="173" t="s">
        <v>182</v>
      </c>
      <c r="AU332" s="173" t="s">
        <v>98</v>
      </c>
      <c r="AV332" s="13" t="s">
        <v>178</v>
      </c>
      <c r="AW332" s="13" t="s">
        <v>40</v>
      </c>
      <c r="AX332" s="13" t="s">
        <v>92</v>
      </c>
      <c r="AY332" s="173" t="s">
        <v>171</v>
      </c>
    </row>
    <row r="333" spans="2:65" s="1" customFormat="1" ht="24.15" customHeight="1">
      <c r="B333" s="33"/>
      <c r="C333" s="137" t="s">
        <v>379</v>
      </c>
      <c r="D333" s="137" t="s">
        <v>173</v>
      </c>
      <c r="E333" s="138" t="s">
        <v>2955</v>
      </c>
      <c r="F333" s="139" t="s">
        <v>2956</v>
      </c>
      <c r="G333" s="140" t="s">
        <v>215</v>
      </c>
      <c r="H333" s="141">
        <v>9.7690000000000001</v>
      </c>
      <c r="I333" s="142"/>
      <c r="J333" s="143">
        <f>ROUND(I333*H333,2)</f>
        <v>0</v>
      </c>
      <c r="K333" s="139" t="s">
        <v>177</v>
      </c>
      <c r="L333" s="33"/>
      <c r="M333" s="144" t="s">
        <v>1</v>
      </c>
      <c r="N333" s="145" t="s">
        <v>50</v>
      </c>
      <c r="P333" s="146">
        <f>O333*H333</f>
        <v>0</v>
      </c>
      <c r="Q333" s="146">
        <v>0</v>
      </c>
      <c r="R333" s="146">
        <f>Q333*H333</f>
        <v>0</v>
      </c>
      <c r="S333" s="146">
        <v>1.6</v>
      </c>
      <c r="T333" s="147">
        <f>S333*H333</f>
        <v>15.630400000000002</v>
      </c>
      <c r="AR333" s="148" t="s">
        <v>178</v>
      </c>
      <c r="AT333" s="148" t="s">
        <v>173</v>
      </c>
      <c r="AU333" s="148" t="s">
        <v>98</v>
      </c>
      <c r="AY333" s="17" t="s">
        <v>171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7" t="s">
        <v>92</v>
      </c>
      <c r="BK333" s="149">
        <f>ROUND(I333*H333,2)</f>
        <v>0</v>
      </c>
      <c r="BL333" s="17" t="s">
        <v>178</v>
      </c>
      <c r="BM333" s="148" t="s">
        <v>3148</v>
      </c>
    </row>
    <row r="334" spans="2:65" s="1" customFormat="1" ht="28.8">
      <c r="B334" s="33"/>
      <c r="D334" s="150" t="s">
        <v>180</v>
      </c>
      <c r="F334" s="151" t="s">
        <v>2958</v>
      </c>
      <c r="I334" s="152"/>
      <c r="L334" s="33"/>
      <c r="M334" s="153"/>
      <c r="T334" s="57"/>
      <c r="AT334" s="17" t="s">
        <v>180</v>
      </c>
      <c r="AU334" s="17" t="s">
        <v>98</v>
      </c>
    </row>
    <row r="335" spans="2:65" s="14" customFormat="1">
      <c r="B335" s="182"/>
      <c r="D335" s="150" t="s">
        <v>182</v>
      </c>
      <c r="E335" s="183" t="s">
        <v>1</v>
      </c>
      <c r="F335" s="184" t="s">
        <v>3043</v>
      </c>
      <c r="H335" s="183" t="s">
        <v>1</v>
      </c>
      <c r="I335" s="185"/>
      <c r="L335" s="182"/>
      <c r="M335" s="186"/>
      <c r="T335" s="187"/>
      <c r="AT335" s="183" t="s">
        <v>182</v>
      </c>
      <c r="AU335" s="183" t="s">
        <v>98</v>
      </c>
      <c r="AV335" s="14" t="s">
        <v>92</v>
      </c>
      <c r="AW335" s="14" t="s">
        <v>40</v>
      </c>
      <c r="AX335" s="14" t="s">
        <v>85</v>
      </c>
      <c r="AY335" s="183" t="s">
        <v>171</v>
      </c>
    </row>
    <row r="336" spans="2:65" s="12" customFormat="1">
      <c r="B336" s="154"/>
      <c r="D336" s="150" t="s">
        <v>182</v>
      </c>
      <c r="E336" s="155" t="s">
        <v>1</v>
      </c>
      <c r="F336" s="156" t="s">
        <v>3149</v>
      </c>
      <c r="H336" s="157">
        <v>2.621</v>
      </c>
      <c r="I336" s="158"/>
      <c r="L336" s="154"/>
      <c r="M336" s="159"/>
      <c r="T336" s="160"/>
      <c r="AT336" s="155" t="s">
        <v>182</v>
      </c>
      <c r="AU336" s="155" t="s">
        <v>98</v>
      </c>
      <c r="AV336" s="12" t="s">
        <v>98</v>
      </c>
      <c r="AW336" s="12" t="s">
        <v>40</v>
      </c>
      <c r="AX336" s="12" t="s">
        <v>85</v>
      </c>
      <c r="AY336" s="155" t="s">
        <v>171</v>
      </c>
    </row>
    <row r="337" spans="2:65" s="12" customFormat="1">
      <c r="B337" s="154"/>
      <c r="D337" s="150" t="s">
        <v>182</v>
      </c>
      <c r="E337" s="155" t="s">
        <v>1</v>
      </c>
      <c r="F337" s="156" t="s">
        <v>3150</v>
      </c>
      <c r="H337" s="157">
        <v>2.3069999999999999</v>
      </c>
      <c r="I337" s="158"/>
      <c r="L337" s="154"/>
      <c r="M337" s="159"/>
      <c r="T337" s="160"/>
      <c r="AT337" s="155" t="s">
        <v>182</v>
      </c>
      <c r="AU337" s="155" t="s">
        <v>98</v>
      </c>
      <c r="AV337" s="12" t="s">
        <v>98</v>
      </c>
      <c r="AW337" s="12" t="s">
        <v>40</v>
      </c>
      <c r="AX337" s="12" t="s">
        <v>85</v>
      </c>
      <c r="AY337" s="155" t="s">
        <v>171</v>
      </c>
    </row>
    <row r="338" spans="2:65" s="12" customFormat="1">
      <c r="B338" s="154"/>
      <c r="D338" s="150" t="s">
        <v>182</v>
      </c>
      <c r="E338" s="155" t="s">
        <v>1</v>
      </c>
      <c r="F338" s="156" t="s">
        <v>3151</v>
      </c>
      <c r="H338" s="157">
        <v>4.8410000000000002</v>
      </c>
      <c r="I338" s="158"/>
      <c r="L338" s="154"/>
      <c r="M338" s="159"/>
      <c r="T338" s="160"/>
      <c r="AT338" s="155" t="s">
        <v>182</v>
      </c>
      <c r="AU338" s="155" t="s">
        <v>98</v>
      </c>
      <c r="AV338" s="12" t="s">
        <v>98</v>
      </c>
      <c r="AW338" s="12" t="s">
        <v>40</v>
      </c>
      <c r="AX338" s="12" t="s">
        <v>85</v>
      </c>
      <c r="AY338" s="155" t="s">
        <v>171</v>
      </c>
    </row>
    <row r="339" spans="2:65" s="13" customFormat="1">
      <c r="B339" s="172"/>
      <c r="D339" s="150" t="s">
        <v>182</v>
      </c>
      <c r="E339" s="173" t="s">
        <v>1</v>
      </c>
      <c r="F339" s="174" t="s">
        <v>546</v>
      </c>
      <c r="H339" s="175">
        <v>9.7690000000000001</v>
      </c>
      <c r="I339" s="176"/>
      <c r="L339" s="172"/>
      <c r="M339" s="177"/>
      <c r="T339" s="178"/>
      <c r="AT339" s="173" t="s">
        <v>182</v>
      </c>
      <c r="AU339" s="173" t="s">
        <v>98</v>
      </c>
      <c r="AV339" s="13" t="s">
        <v>178</v>
      </c>
      <c r="AW339" s="13" t="s">
        <v>40</v>
      </c>
      <c r="AX339" s="13" t="s">
        <v>92</v>
      </c>
      <c r="AY339" s="173" t="s">
        <v>171</v>
      </c>
    </row>
    <row r="340" spans="2:65" s="1" customFormat="1" ht="24.15" customHeight="1">
      <c r="B340" s="33"/>
      <c r="C340" s="137" t="s">
        <v>386</v>
      </c>
      <c r="D340" s="137" t="s">
        <v>173</v>
      </c>
      <c r="E340" s="138" t="s">
        <v>3152</v>
      </c>
      <c r="F340" s="139" t="s">
        <v>3153</v>
      </c>
      <c r="G340" s="140" t="s">
        <v>197</v>
      </c>
      <c r="H340" s="141">
        <v>2.4</v>
      </c>
      <c r="I340" s="142"/>
      <c r="J340" s="143">
        <f>ROUND(I340*H340,2)</f>
        <v>0</v>
      </c>
      <c r="K340" s="139" t="s">
        <v>177</v>
      </c>
      <c r="L340" s="33"/>
      <c r="M340" s="144" t="s">
        <v>1</v>
      </c>
      <c r="N340" s="145" t="s">
        <v>50</v>
      </c>
      <c r="P340" s="146">
        <f>O340*H340</f>
        <v>0</v>
      </c>
      <c r="Q340" s="146">
        <v>0</v>
      </c>
      <c r="R340" s="146">
        <f>Q340*H340</f>
        <v>0</v>
      </c>
      <c r="S340" s="146">
        <v>7.0000000000000007E-2</v>
      </c>
      <c r="T340" s="147">
        <f>S340*H340</f>
        <v>0.16800000000000001</v>
      </c>
      <c r="AR340" s="148" t="s">
        <v>178</v>
      </c>
      <c r="AT340" s="148" t="s">
        <v>173</v>
      </c>
      <c r="AU340" s="148" t="s">
        <v>98</v>
      </c>
      <c r="AY340" s="17" t="s">
        <v>171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92</v>
      </c>
      <c r="BK340" s="149">
        <f>ROUND(I340*H340,2)</f>
        <v>0</v>
      </c>
      <c r="BL340" s="17" t="s">
        <v>178</v>
      </c>
      <c r="BM340" s="148" t="s">
        <v>3154</v>
      </c>
    </row>
    <row r="341" spans="2:65" s="1" customFormat="1" ht="19.2">
      <c r="B341" s="33"/>
      <c r="D341" s="150" t="s">
        <v>180</v>
      </c>
      <c r="F341" s="151" t="s">
        <v>3153</v>
      </c>
      <c r="I341" s="152"/>
      <c r="L341" s="33"/>
      <c r="M341" s="153"/>
      <c r="T341" s="57"/>
      <c r="AT341" s="17" t="s">
        <v>180</v>
      </c>
      <c r="AU341" s="17" t="s">
        <v>98</v>
      </c>
    </row>
    <row r="342" spans="2:65" s="14" customFormat="1">
      <c r="B342" s="182"/>
      <c r="D342" s="150" t="s">
        <v>182</v>
      </c>
      <c r="E342" s="183" t="s">
        <v>1</v>
      </c>
      <c r="F342" s="184" t="s">
        <v>3037</v>
      </c>
      <c r="H342" s="183" t="s">
        <v>1</v>
      </c>
      <c r="I342" s="185"/>
      <c r="L342" s="182"/>
      <c r="M342" s="186"/>
      <c r="T342" s="187"/>
      <c r="AT342" s="183" t="s">
        <v>182</v>
      </c>
      <c r="AU342" s="183" t="s">
        <v>98</v>
      </c>
      <c r="AV342" s="14" t="s">
        <v>92</v>
      </c>
      <c r="AW342" s="14" t="s">
        <v>40</v>
      </c>
      <c r="AX342" s="14" t="s">
        <v>85</v>
      </c>
      <c r="AY342" s="183" t="s">
        <v>171</v>
      </c>
    </row>
    <row r="343" spans="2:65" s="12" customFormat="1">
      <c r="B343" s="154"/>
      <c r="D343" s="150" t="s">
        <v>182</v>
      </c>
      <c r="E343" s="155" t="s">
        <v>1</v>
      </c>
      <c r="F343" s="156" t="s">
        <v>3155</v>
      </c>
      <c r="H343" s="157">
        <v>2.4</v>
      </c>
      <c r="I343" s="158"/>
      <c r="L343" s="154"/>
      <c r="M343" s="159"/>
      <c r="T343" s="160"/>
      <c r="AT343" s="155" t="s">
        <v>182</v>
      </c>
      <c r="AU343" s="155" t="s">
        <v>98</v>
      </c>
      <c r="AV343" s="12" t="s">
        <v>98</v>
      </c>
      <c r="AW343" s="12" t="s">
        <v>40</v>
      </c>
      <c r="AX343" s="12" t="s">
        <v>85</v>
      </c>
      <c r="AY343" s="155" t="s">
        <v>171</v>
      </c>
    </row>
    <row r="344" spans="2:65" s="13" customFormat="1">
      <c r="B344" s="172"/>
      <c r="D344" s="150" t="s">
        <v>182</v>
      </c>
      <c r="E344" s="173" t="s">
        <v>1</v>
      </c>
      <c r="F344" s="174" t="s">
        <v>546</v>
      </c>
      <c r="H344" s="175">
        <v>2.4</v>
      </c>
      <c r="I344" s="176"/>
      <c r="L344" s="172"/>
      <c r="M344" s="177"/>
      <c r="T344" s="178"/>
      <c r="AT344" s="173" t="s">
        <v>182</v>
      </c>
      <c r="AU344" s="173" t="s">
        <v>98</v>
      </c>
      <c r="AV344" s="13" t="s">
        <v>178</v>
      </c>
      <c r="AW344" s="13" t="s">
        <v>40</v>
      </c>
      <c r="AX344" s="13" t="s">
        <v>92</v>
      </c>
      <c r="AY344" s="173" t="s">
        <v>171</v>
      </c>
    </row>
    <row r="345" spans="2:65" s="1" customFormat="1" ht="24.15" customHeight="1">
      <c r="B345" s="33"/>
      <c r="C345" s="137" t="s">
        <v>390</v>
      </c>
      <c r="D345" s="137" t="s">
        <v>173</v>
      </c>
      <c r="E345" s="138" t="s">
        <v>2964</v>
      </c>
      <c r="F345" s="139" t="s">
        <v>2965</v>
      </c>
      <c r="G345" s="140" t="s">
        <v>215</v>
      </c>
      <c r="H345" s="141">
        <v>14.478</v>
      </c>
      <c r="I345" s="142"/>
      <c r="J345" s="143">
        <f>ROUND(I345*H345,2)</f>
        <v>0</v>
      </c>
      <c r="K345" s="139" t="s">
        <v>177</v>
      </c>
      <c r="L345" s="33"/>
      <c r="M345" s="144" t="s">
        <v>1</v>
      </c>
      <c r="N345" s="145" t="s">
        <v>50</v>
      </c>
      <c r="P345" s="146">
        <f>O345*H345</f>
        <v>0</v>
      </c>
      <c r="Q345" s="146">
        <v>0</v>
      </c>
      <c r="R345" s="146">
        <f>Q345*H345</f>
        <v>0</v>
      </c>
      <c r="S345" s="146">
        <v>1.8049999999999999</v>
      </c>
      <c r="T345" s="147">
        <f>S345*H345</f>
        <v>26.13279</v>
      </c>
      <c r="AR345" s="148" t="s">
        <v>178</v>
      </c>
      <c r="AT345" s="148" t="s">
        <v>173</v>
      </c>
      <c r="AU345" s="148" t="s">
        <v>98</v>
      </c>
      <c r="AY345" s="17" t="s">
        <v>171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92</v>
      </c>
      <c r="BK345" s="149">
        <f>ROUND(I345*H345,2)</f>
        <v>0</v>
      </c>
      <c r="BL345" s="17" t="s">
        <v>178</v>
      </c>
      <c r="BM345" s="148" t="s">
        <v>3156</v>
      </c>
    </row>
    <row r="346" spans="2:65" s="1" customFormat="1" ht="28.8">
      <c r="B346" s="33"/>
      <c r="D346" s="150" t="s">
        <v>180</v>
      </c>
      <c r="F346" s="151" t="s">
        <v>2967</v>
      </c>
      <c r="I346" s="152"/>
      <c r="L346" s="33"/>
      <c r="M346" s="153"/>
      <c r="T346" s="57"/>
      <c r="AT346" s="17" t="s">
        <v>180</v>
      </c>
      <c r="AU346" s="17" t="s">
        <v>98</v>
      </c>
    </row>
    <row r="347" spans="2:65" s="14" customFormat="1">
      <c r="B347" s="182"/>
      <c r="D347" s="150" t="s">
        <v>182</v>
      </c>
      <c r="E347" s="183" t="s">
        <v>1</v>
      </c>
      <c r="F347" s="184" t="s">
        <v>3043</v>
      </c>
      <c r="H347" s="183" t="s">
        <v>1</v>
      </c>
      <c r="I347" s="185"/>
      <c r="L347" s="182"/>
      <c r="M347" s="186"/>
      <c r="T347" s="187"/>
      <c r="AT347" s="183" t="s">
        <v>182</v>
      </c>
      <c r="AU347" s="183" t="s">
        <v>98</v>
      </c>
      <c r="AV347" s="14" t="s">
        <v>92</v>
      </c>
      <c r="AW347" s="14" t="s">
        <v>40</v>
      </c>
      <c r="AX347" s="14" t="s">
        <v>85</v>
      </c>
      <c r="AY347" s="183" t="s">
        <v>171</v>
      </c>
    </row>
    <row r="348" spans="2:65" s="12" customFormat="1">
      <c r="B348" s="154"/>
      <c r="D348" s="150" t="s">
        <v>182</v>
      </c>
      <c r="E348" s="155" t="s">
        <v>1</v>
      </c>
      <c r="F348" s="156" t="s">
        <v>3157</v>
      </c>
      <c r="H348" s="157">
        <v>4.2320000000000002</v>
      </c>
      <c r="I348" s="158"/>
      <c r="L348" s="154"/>
      <c r="M348" s="159"/>
      <c r="T348" s="160"/>
      <c r="AT348" s="155" t="s">
        <v>182</v>
      </c>
      <c r="AU348" s="155" t="s">
        <v>98</v>
      </c>
      <c r="AV348" s="12" t="s">
        <v>98</v>
      </c>
      <c r="AW348" s="12" t="s">
        <v>40</v>
      </c>
      <c r="AX348" s="12" t="s">
        <v>85</v>
      </c>
      <c r="AY348" s="155" t="s">
        <v>171</v>
      </c>
    </row>
    <row r="349" spans="2:65" s="12" customFormat="1">
      <c r="B349" s="154"/>
      <c r="D349" s="150" t="s">
        <v>182</v>
      </c>
      <c r="E349" s="155" t="s">
        <v>1</v>
      </c>
      <c r="F349" s="156" t="s">
        <v>3158</v>
      </c>
      <c r="H349" s="157">
        <v>3.9060000000000001</v>
      </c>
      <c r="I349" s="158"/>
      <c r="L349" s="154"/>
      <c r="M349" s="159"/>
      <c r="T349" s="160"/>
      <c r="AT349" s="155" t="s">
        <v>182</v>
      </c>
      <c r="AU349" s="155" t="s">
        <v>98</v>
      </c>
      <c r="AV349" s="12" t="s">
        <v>98</v>
      </c>
      <c r="AW349" s="12" t="s">
        <v>40</v>
      </c>
      <c r="AX349" s="12" t="s">
        <v>85</v>
      </c>
      <c r="AY349" s="155" t="s">
        <v>171</v>
      </c>
    </row>
    <row r="350" spans="2:65" s="12" customFormat="1">
      <c r="B350" s="154"/>
      <c r="D350" s="150" t="s">
        <v>182</v>
      </c>
      <c r="E350" s="155" t="s">
        <v>1</v>
      </c>
      <c r="F350" s="156" t="s">
        <v>3159</v>
      </c>
      <c r="H350" s="157">
        <v>6.34</v>
      </c>
      <c r="I350" s="158"/>
      <c r="L350" s="154"/>
      <c r="M350" s="159"/>
      <c r="T350" s="160"/>
      <c r="AT350" s="155" t="s">
        <v>182</v>
      </c>
      <c r="AU350" s="155" t="s">
        <v>98</v>
      </c>
      <c r="AV350" s="12" t="s">
        <v>98</v>
      </c>
      <c r="AW350" s="12" t="s">
        <v>40</v>
      </c>
      <c r="AX350" s="12" t="s">
        <v>85</v>
      </c>
      <c r="AY350" s="155" t="s">
        <v>171</v>
      </c>
    </row>
    <row r="351" spans="2:65" s="13" customFormat="1">
      <c r="B351" s="172"/>
      <c r="D351" s="150" t="s">
        <v>182</v>
      </c>
      <c r="E351" s="173" t="s">
        <v>1</v>
      </c>
      <c r="F351" s="174" t="s">
        <v>546</v>
      </c>
      <c r="H351" s="175">
        <v>14.478</v>
      </c>
      <c r="I351" s="176"/>
      <c r="L351" s="172"/>
      <c r="M351" s="177"/>
      <c r="T351" s="178"/>
      <c r="AT351" s="173" t="s">
        <v>182</v>
      </c>
      <c r="AU351" s="173" t="s">
        <v>98</v>
      </c>
      <c r="AV351" s="13" t="s">
        <v>178</v>
      </c>
      <c r="AW351" s="13" t="s">
        <v>40</v>
      </c>
      <c r="AX351" s="13" t="s">
        <v>92</v>
      </c>
      <c r="AY351" s="173" t="s">
        <v>171</v>
      </c>
    </row>
    <row r="352" spans="2:65" s="1" customFormat="1" ht="24.15" customHeight="1">
      <c r="B352" s="33"/>
      <c r="C352" s="137" t="s">
        <v>395</v>
      </c>
      <c r="D352" s="137" t="s">
        <v>173</v>
      </c>
      <c r="E352" s="138" t="s">
        <v>2973</v>
      </c>
      <c r="F352" s="139" t="s">
        <v>2974</v>
      </c>
      <c r="G352" s="140" t="s">
        <v>215</v>
      </c>
      <c r="H352" s="141">
        <v>52.286999999999999</v>
      </c>
      <c r="I352" s="142"/>
      <c r="J352" s="143">
        <f>ROUND(I352*H352,2)</f>
        <v>0</v>
      </c>
      <c r="K352" s="139" t="s">
        <v>177</v>
      </c>
      <c r="L352" s="33"/>
      <c r="M352" s="144" t="s">
        <v>1</v>
      </c>
      <c r="N352" s="145" t="s">
        <v>50</v>
      </c>
      <c r="P352" s="146">
        <f>O352*H352</f>
        <v>0</v>
      </c>
      <c r="Q352" s="146">
        <v>1E-4</v>
      </c>
      <c r="R352" s="146">
        <f>Q352*H352</f>
        <v>5.2287000000000002E-3</v>
      </c>
      <c r="S352" s="146">
        <v>2.41</v>
      </c>
      <c r="T352" s="147">
        <f>S352*H352</f>
        <v>126.01167000000001</v>
      </c>
      <c r="AR352" s="148" t="s">
        <v>178</v>
      </c>
      <c r="AT352" s="148" t="s">
        <v>173</v>
      </c>
      <c r="AU352" s="148" t="s">
        <v>98</v>
      </c>
      <c r="AY352" s="17" t="s">
        <v>171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7" t="s">
        <v>92</v>
      </c>
      <c r="BK352" s="149">
        <f>ROUND(I352*H352,2)</f>
        <v>0</v>
      </c>
      <c r="BL352" s="17" t="s">
        <v>178</v>
      </c>
      <c r="BM352" s="148" t="s">
        <v>3160</v>
      </c>
    </row>
    <row r="353" spans="2:65" s="1" customFormat="1" ht="19.2">
      <c r="B353" s="33"/>
      <c r="D353" s="150" t="s">
        <v>180</v>
      </c>
      <c r="F353" s="151" t="s">
        <v>2976</v>
      </c>
      <c r="I353" s="152"/>
      <c r="L353" s="33"/>
      <c r="M353" s="153"/>
      <c r="T353" s="57"/>
      <c r="AT353" s="17" t="s">
        <v>180</v>
      </c>
      <c r="AU353" s="17" t="s">
        <v>98</v>
      </c>
    </row>
    <row r="354" spans="2:65" s="14" customFormat="1">
      <c r="B354" s="182"/>
      <c r="D354" s="150" t="s">
        <v>182</v>
      </c>
      <c r="E354" s="183" t="s">
        <v>1</v>
      </c>
      <c r="F354" s="184" t="s">
        <v>3043</v>
      </c>
      <c r="H354" s="183" t="s">
        <v>1</v>
      </c>
      <c r="I354" s="185"/>
      <c r="L354" s="182"/>
      <c r="M354" s="186"/>
      <c r="T354" s="187"/>
      <c r="AT354" s="183" t="s">
        <v>182</v>
      </c>
      <c r="AU354" s="183" t="s">
        <v>98</v>
      </c>
      <c r="AV354" s="14" t="s">
        <v>92</v>
      </c>
      <c r="AW354" s="14" t="s">
        <v>40</v>
      </c>
      <c r="AX354" s="14" t="s">
        <v>85</v>
      </c>
      <c r="AY354" s="183" t="s">
        <v>171</v>
      </c>
    </row>
    <row r="355" spans="2:65" s="12" customFormat="1" ht="20.399999999999999">
      <c r="B355" s="154"/>
      <c r="D355" s="150" t="s">
        <v>182</v>
      </c>
      <c r="E355" s="155" t="s">
        <v>1</v>
      </c>
      <c r="F355" s="156" t="s">
        <v>3161</v>
      </c>
      <c r="H355" s="157">
        <v>13.361000000000001</v>
      </c>
      <c r="I355" s="158"/>
      <c r="L355" s="154"/>
      <c r="M355" s="159"/>
      <c r="T355" s="160"/>
      <c r="AT355" s="155" t="s">
        <v>182</v>
      </c>
      <c r="AU355" s="155" t="s">
        <v>98</v>
      </c>
      <c r="AV355" s="12" t="s">
        <v>98</v>
      </c>
      <c r="AW355" s="12" t="s">
        <v>40</v>
      </c>
      <c r="AX355" s="12" t="s">
        <v>85</v>
      </c>
      <c r="AY355" s="155" t="s">
        <v>171</v>
      </c>
    </row>
    <row r="356" spans="2:65" s="12" customFormat="1" ht="20.399999999999999">
      <c r="B356" s="154"/>
      <c r="D356" s="150" t="s">
        <v>182</v>
      </c>
      <c r="E356" s="155" t="s">
        <v>1</v>
      </c>
      <c r="F356" s="156" t="s">
        <v>3162</v>
      </c>
      <c r="H356" s="157">
        <v>12.384</v>
      </c>
      <c r="I356" s="158"/>
      <c r="L356" s="154"/>
      <c r="M356" s="159"/>
      <c r="T356" s="160"/>
      <c r="AT356" s="155" t="s">
        <v>182</v>
      </c>
      <c r="AU356" s="155" t="s">
        <v>98</v>
      </c>
      <c r="AV356" s="12" t="s">
        <v>98</v>
      </c>
      <c r="AW356" s="12" t="s">
        <v>40</v>
      </c>
      <c r="AX356" s="12" t="s">
        <v>85</v>
      </c>
      <c r="AY356" s="155" t="s">
        <v>171</v>
      </c>
    </row>
    <row r="357" spans="2:65" s="12" customFormat="1">
      <c r="B357" s="154"/>
      <c r="D357" s="150" t="s">
        <v>182</v>
      </c>
      <c r="E357" s="155" t="s">
        <v>1</v>
      </c>
      <c r="F357" s="156" t="s">
        <v>3163</v>
      </c>
      <c r="H357" s="157">
        <v>26.542000000000002</v>
      </c>
      <c r="I357" s="158"/>
      <c r="L357" s="154"/>
      <c r="M357" s="159"/>
      <c r="T357" s="160"/>
      <c r="AT357" s="155" t="s">
        <v>182</v>
      </c>
      <c r="AU357" s="155" t="s">
        <v>98</v>
      </c>
      <c r="AV357" s="12" t="s">
        <v>98</v>
      </c>
      <c r="AW357" s="12" t="s">
        <v>40</v>
      </c>
      <c r="AX357" s="12" t="s">
        <v>85</v>
      </c>
      <c r="AY357" s="155" t="s">
        <v>171</v>
      </c>
    </row>
    <row r="358" spans="2:65" s="13" customFormat="1">
      <c r="B358" s="172"/>
      <c r="D358" s="150" t="s">
        <v>182</v>
      </c>
      <c r="E358" s="173" t="s">
        <v>1</v>
      </c>
      <c r="F358" s="174" t="s">
        <v>546</v>
      </c>
      <c r="H358" s="175">
        <v>52.287000000000006</v>
      </c>
      <c r="I358" s="176"/>
      <c r="L358" s="172"/>
      <c r="M358" s="177"/>
      <c r="T358" s="178"/>
      <c r="AT358" s="173" t="s">
        <v>182</v>
      </c>
      <c r="AU358" s="173" t="s">
        <v>98</v>
      </c>
      <c r="AV358" s="13" t="s">
        <v>178</v>
      </c>
      <c r="AW358" s="13" t="s">
        <v>40</v>
      </c>
      <c r="AX358" s="13" t="s">
        <v>92</v>
      </c>
      <c r="AY358" s="173" t="s">
        <v>171</v>
      </c>
    </row>
    <row r="359" spans="2:65" s="11" customFormat="1" ht="22.8" customHeight="1">
      <c r="B359" s="125"/>
      <c r="D359" s="126" t="s">
        <v>84</v>
      </c>
      <c r="E359" s="135" t="s">
        <v>538</v>
      </c>
      <c r="F359" s="135" t="s">
        <v>539</v>
      </c>
      <c r="I359" s="128"/>
      <c r="J359" s="136">
        <f>BK359</f>
        <v>0</v>
      </c>
      <c r="L359" s="125"/>
      <c r="M359" s="130"/>
      <c r="P359" s="131">
        <f>SUM(P360:P406)</f>
        <v>0</v>
      </c>
      <c r="R359" s="131">
        <f>SUM(R360:R406)</f>
        <v>0</v>
      </c>
      <c r="T359" s="132">
        <f>SUM(T360:T406)</f>
        <v>0</v>
      </c>
      <c r="AR359" s="126" t="s">
        <v>92</v>
      </c>
      <c r="AT359" s="133" t="s">
        <v>84</v>
      </c>
      <c r="AU359" s="133" t="s">
        <v>92</v>
      </c>
      <c r="AY359" s="126" t="s">
        <v>171</v>
      </c>
      <c r="BK359" s="134">
        <f>SUM(BK360:BK406)</f>
        <v>0</v>
      </c>
    </row>
    <row r="360" spans="2:65" s="1" customFormat="1" ht="33" customHeight="1">
      <c r="B360" s="33"/>
      <c r="C360" s="137" t="s">
        <v>399</v>
      </c>
      <c r="D360" s="137" t="s">
        <v>173</v>
      </c>
      <c r="E360" s="138" t="s">
        <v>2982</v>
      </c>
      <c r="F360" s="139" t="s">
        <v>2983</v>
      </c>
      <c r="G360" s="140" t="s">
        <v>253</v>
      </c>
      <c r="H360" s="141">
        <v>0.46899999999999997</v>
      </c>
      <c r="I360" s="142"/>
      <c r="J360" s="143">
        <f>ROUND(I360*H360,2)</f>
        <v>0</v>
      </c>
      <c r="K360" s="139" t="s">
        <v>177</v>
      </c>
      <c r="L360" s="33"/>
      <c r="M360" s="144" t="s">
        <v>1</v>
      </c>
      <c r="N360" s="145" t="s">
        <v>50</v>
      </c>
      <c r="P360" s="146">
        <f>O360*H360</f>
        <v>0</v>
      </c>
      <c r="Q360" s="146">
        <v>0</v>
      </c>
      <c r="R360" s="146">
        <f>Q360*H360</f>
        <v>0</v>
      </c>
      <c r="S360" s="146">
        <v>0</v>
      </c>
      <c r="T360" s="147">
        <f>S360*H360</f>
        <v>0</v>
      </c>
      <c r="AR360" s="148" t="s">
        <v>178</v>
      </c>
      <c r="AT360" s="148" t="s">
        <v>173</v>
      </c>
      <c r="AU360" s="148" t="s">
        <v>98</v>
      </c>
      <c r="AY360" s="17" t="s">
        <v>171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7" t="s">
        <v>92</v>
      </c>
      <c r="BK360" s="149">
        <f>ROUND(I360*H360,2)</f>
        <v>0</v>
      </c>
      <c r="BL360" s="17" t="s">
        <v>178</v>
      </c>
      <c r="BM360" s="148" t="s">
        <v>3164</v>
      </c>
    </row>
    <row r="361" spans="2:65" s="1" customFormat="1" ht="28.8">
      <c r="B361" s="33"/>
      <c r="D361" s="150" t="s">
        <v>180</v>
      </c>
      <c r="F361" s="151" t="s">
        <v>2985</v>
      </c>
      <c r="I361" s="152"/>
      <c r="L361" s="33"/>
      <c r="M361" s="153"/>
      <c r="T361" s="57"/>
      <c r="AT361" s="17" t="s">
        <v>180</v>
      </c>
      <c r="AU361" s="17" t="s">
        <v>98</v>
      </c>
    </row>
    <row r="362" spans="2:65" s="12" customFormat="1">
      <c r="B362" s="154"/>
      <c r="D362" s="150" t="s">
        <v>182</v>
      </c>
      <c r="E362" s="155" t="s">
        <v>1</v>
      </c>
      <c r="F362" s="156" t="s">
        <v>3165</v>
      </c>
      <c r="H362" s="157">
        <v>0.46899999999999997</v>
      </c>
      <c r="I362" s="158"/>
      <c r="L362" s="154"/>
      <c r="M362" s="159"/>
      <c r="T362" s="160"/>
      <c r="AT362" s="155" t="s">
        <v>182</v>
      </c>
      <c r="AU362" s="155" t="s">
        <v>98</v>
      </c>
      <c r="AV362" s="12" t="s">
        <v>98</v>
      </c>
      <c r="AW362" s="12" t="s">
        <v>40</v>
      </c>
      <c r="AX362" s="12" t="s">
        <v>85</v>
      </c>
      <c r="AY362" s="155" t="s">
        <v>171</v>
      </c>
    </row>
    <row r="363" spans="2:65" s="13" customFormat="1">
      <c r="B363" s="172"/>
      <c r="D363" s="150" t="s">
        <v>182</v>
      </c>
      <c r="E363" s="173" t="s">
        <v>1</v>
      </c>
      <c r="F363" s="174" t="s">
        <v>546</v>
      </c>
      <c r="H363" s="175">
        <v>0.46899999999999997</v>
      </c>
      <c r="I363" s="176"/>
      <c r="L363" s="172"/>
      <c r="M363" s="177"/>
      <c r="T363" s="178"/>
      <c r="AT363" s="173" t="s">
        <v>182</v>
      </c>
      <c r="AU363" s="173" t="s">
        <v>98</v>
      </c>
      <c r="AV363" s="13" t="s">
        <v>178</v>
      </c>
      <c r="AW363" s="13" t="s">
        <v>40</v>
      </c>
      <c r="AX363" s="13" t="s">
        <v>92</v>
      </c>
      <c r="AY363" s="173" t="s">
        <v>171</v>
      </c>
    </row>
    <row r="364" spans="2:65" s="1" customFormat="1" ht="33" customHeight="1">
      <c r="B364" s="33"/>
      <c r="C364" s="137" t="s">
        <v>404</v>
      </c>
      <c r="D364" s="137" t="s">
        <v>173</v>
      </c>
      <c r="E364" s="138" t="s">
        <v>2987</v>
      </c>
      <c r="F364" s="139" t="s">
        <v>2988</v>
      </c>
      <c r="G364" s="140" t="s">
        <v>253</v>
      </c>
      <c r="H364" s="141">
        <v>26.132999999999999</v>
      </c>
      <c r="I364" s="142"/>
      <c r="J364" s="143">
        <f>ROUND(I364*H364,2)</f>
        <v>0</v>
      </c>
      <c r="K364" s="139" t="s">
        <v>177</v>
      </c>
      <c r="L364" s="33"/>
      <c r="M364" s="144" t="s">
        <v>1</v>
      </c>
      <c r="N364" s="145" t="s">
        <v>50</v>
      </c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AR364" s="148" t="s">
        <v>178</v>
      </c>
      <c r="AT364" s="148" t="s">
        <v>173</v>
      </c>
      <c r="AU364" s="148" t="s">
        <v>98</v>
      </c>
      <c r="AY364" s="17" t="s">
        <v>171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7" t="s">
        <v>92</v>
      </c>
      <c r="BK364" s="149">
        <f>ROUND(I364*H364,2)</f>
        <v>0</v>
      </c>
      <c r="BL364" s="17" t="s">
        <v>178</v>
      </c>
      <c r="BM364" s="148" t="s">
        <v>3166</v>
      </c>
    </row>
    <row r="365" spans="2:65" s="1" customFormat="1" ht="28.8">
      <c r="B365" s="33"/>
      <c r="D365" s="150" t="s">
        <v>180</v>
      </c>
      <c r="F365" s="151" t="s">
        <v>2990</v>
      </c>
      <c r="I365" s="152"/>
      <c r="L365" s="33"/>
      <c r="M365" s="153"/>
      <c r="T365" s="57"/>
      <c r="AT365" s="17" t="s">
        <v>180</v>
      </c>
      <c r="AU365" s="17" t="s">
        <v>98</v>
      </c>
    </row>
    <row r="366" spans="2:65" s="12" customFormat="1">
      <c r="B366" s="154"/>
      <c r="D366" s="150" t="s">
        <v>182</v>
      </c>
      <c r="E366" s="155" t="s">
        <v>1</v>
      </c>
      <c r="F366" s="156" t="s">
        <v>3167</v>
      </c>
      <c r="H366" s="157">
        <v>26.132999999999999</v>
      </c>
      <c r="I366" s="158"/>
      <c r="L366" s="154"/>
      <c r="M366" s="159"/>
      <c r="T366" s="160"/>
      <c r="AT366" s="155" t="s">
        <v>182</v>
      </c>
      <c r="AU366" s="155" t="s">
        <v>98</v>
      </c>
      <c r="AV366" s="12" t="s">
        <v>98</v>
      </c>
      <c r="AW366" s="12" t="s">
        <v>40</v>
      </c>
      <c r="AX366" s="12" t="s">
        <v>85</v>
      </c>
      <c r="AY366" s="155" t="s">
        <v>171</v>
      </c>
    </row>
    <row r="367" spans="2:65" s="13" customFormat="1">
      <c r="B367" s="172"/>
      <c r="D367" s="150" t="s">
        <v>182</v>
      </c>
      <c r="E367" s="173" t="s">
        <v>1</v>
      </c>
      <c r="F367" s="174" t="s">
        <v>546</v>
      </c>
      <c r="H367" s="175">
        <v>26.132999999999999</v>
      </c>
      <c r="I367" s="176"/>
      <c r="L367" s="172"/>
      <c r="M367" s="177"/>
      <c r="T367" s="178"/>
      <c r="AT367" s="173" t="s">
        <v>182</v>
      </c>
      <c r="AU367" s="173" t="s">
        <v>98</v>
      </c>
      <c r="AV367" s="13" t="s">
        <v>178</v>
      </c>
      <c r="AW367" s="13" t="s">
        <v>40</v>
      </c>
      <c r="AX367" s="13" t="s">
        <v>92</v>
      </c>
      <c r="AY367" s="173" t="s">
        <v>171</v>
      </c>
    </row>
    <row r="368" spans="2:65" s="1" customFormat="1" ht="16.5" customHeight="1">
      <c r="B368" s="33"/>
      <c r="C368" s="137" t="s">
        <v>408</v>
      </c>
      <c r="D368" s="137" t="s">
        <v>173</v>
      </c>
      <c r="E368" s="138" t="s">
        <v>2992</v>
      </c>
      <c r="F368" s="139" t="s">
        <v>2993</v>
      </c>
      <c r="G368" s="140" t="s">
        <v>253</v>
      </c>
      <c r="H368" s="141">
        <v>178.06800000000001</v>
      </c>
      <c r="I368" s="142"/>
      <c r="J368" s="143">
        <f>ROUND(I368*H368,2)</f>
        <v>0</v>
      </c>
      <c r="K368" s="139" t="s">
        <v>177</v>
      </c>
      <c r="L368" s="33"/>
      <c r="M368" s="144" t="s">
        <v>1</v>
      </c>
      <c r="N368" s="145" t="s">
        <v>50</v>
      </c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AR368" s="148" t="s">
        <v>178</v>
      </c>
      <c r="AT368" s="148" t="s">
        <v>173</v>
      </c>
      <c r="AU368" s="148" t="s">
        <v>98</v>
      </c>
      <c r="AY368" s="17" t="s">
        <v>171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7" t="s">
        <v>92</v>
      </c>
      <c r="BK368" s="149">
        <f>ROUND(I368*H368,2)</f>
        <v>0</v>
      </c>
      <c r="BL368" s="17" t="s">
        <v>178</v>
      </c>
      <c r="BM368" s="148" t="s">
        <v>3168</v>
      </c>
    </row>
    <row r="369" spans="2:65" s="1" customFormat="1" ht="19.2">
      <c r="B369" s="33"/>
      <c r="D369" s="150" t="s">
        <v>180</v>
      </c>
      <c r="F369" s="151" t="s">
        <v>2995</v>
      </c>
      <c r="I369" s="152"/>
      <c r="L369" s="33"/>
      <c r="M369" s="153"/>
      <c r="T369" s="57"/>
      <c r="AT369" s="17" t="s">
        <v>180</v>
      </c>
      <c r="AU369" s="17" t="s">
        <v>98</v>
      </c>
    </row>
    <row r="370" spans="2:65" s="12" customFormat="1">
      <c r="B370" s="154"/>
      <c r="D370" s="150" t="s">
        <v>182</v>
      </c>
      <c r="E370" s="155" t="s">
        <v>1</v>
      </c>
      <c r="F370" s="156" t="s">
        <v>3169</v>
      </c>
      <c r="H370" s="157">
        <v>141.642</v>
      </c>
      <c r="I370" s="158"/>
      <c r="L370" s="154"/>
      <c r="M370" s="159"/>
      <c r="T370" s="160"/>
      <c r="AT370" s="155" t="s">
        <v>182</v>
      </c>
      <c r="AU370" s="155" t="s">
        <v>98</v>
      </c>
      <c r="AV370" s="12" t="s">
        <v>98</v>
      </c>
      <c r="AW370" s="12" t="s">
        <v>40</v>
      </c>
      <c r="AX370" s="12" t="s">
        <v>85</v>
      </c>
      <c r="AY370" s="155" t="s">
        <v>171</v>
      </c>
    </row>
    <row r="371" spans="2:65" s="15" customFormat="1">
      <c r="B371" s="188"/>
      <c r="D371" s="150" t="s">
        <v>182</v>
      </c>
      <c r="E371" s="189" t="s">
        <v>1</v>
      </c>
      <c r="F371" s="190" t="s">
        <v>808</v>
      </c>
      <c r="H371" s="191">
        <v>141.642</v>
      </c>
      <c r="I371" s="192"/>
      <c r="L371" s="188"/>
      <c r="M371" s="193"/>
      <c r="T371" s="194"/>
      <c r="AT371" s="189" t="s">
        <v>182</v>
      </c>
      <c r="AU371" s="189" t="s">
        <v>98</v>
      </c>
      <c r="AV371" s="15" t="s">
        <v>190</v>
      </c>
      <c r="AW371" s="15" t="s">
        <v>40</v>
      </c>
      <c r="AX371" s="15" t="s">
        <v>85</v>
      </c>
      <c r="AY371" s="189" t="s">
        <v>171</v>
      </c>
    </row>
    <row r="372" spans="2:65" s="12" customFormat="1">
      <c r="B372" s="154"/>
      <c r="D372" s="150" t="s">
        <v>182</v>
      </c>
      <c r="E372" s="155" t="s">
        <v>1</v>
      </c>
      <c r="F372" s="156" t="s">
        <v>3165</v>
      </c>
      <c r="H372" s="157">
        <v>0.46899999999999997</v>
      </c>
      <c r="I372" s="158"/>
      <c r="L372" s="154"/>
      <c r="M372" s="159"/>
      <c r="T372" s="160"/>
      <c r="AT372" s="155" t="s">
        <v>182</v>
      </c>
      <c r="AU372" s="155" t="s">
        <v>98</v>
      </c>
      <c r="AV372" s="12" t="s">
        <v>98</v>
      </c>
      <c r="AW372" s="12" t="s">
        <v>40</v>
      </c>
      <c r="AX372" s="12" t="s">
        <v>85</v>
      </c>
      <c r="AY372" s="155" t="s">
        <v>171</v>
      </c>
    </row>
    <row r="373" spans="2:65" s="15" customFormat="1">
      <c r="B373" s="188"/>
      <c r="D373" s="150" t="s">
        <v>182</v>
      </c>
      <c r="E373" s="189" t="s">
        <v>1</v>
      </c>
      <c r="F373" s="190" t="s">
        <v>808</v>
      </c>
      <c r="H373" s="191">
        <v>0.46899999999999997</v>
      </c>
      <c r="I373" s="192"/>
      <c r="L373" s="188"/>
      <c r="M373" s="193"/>
      <c r="T373" s="194"/>
      <c r="AT373" s="189" t="s">
        <v>182</v>
      </c>
      <c r="AU373" s="189" t="s">
        <v>98</v>
      </c>
      <c r="AV373" s="15" t="s">
        <v>190</v>
      </c>
      <c r="AW373" s="15" t="s">
        <v>40</v>
      </c>
      <c r="AX373" s="15" t="s">
        <v>85</v>
      </c>
      <c r="AY373" s="189" t="s">
        <v>171</v>
      </c>
    </row>
    <row r="374" spans="2:65" s="12" customFormat="1">
      <c r="B374" s="154"/>
      <c r="D374" s="150" t="s">
        <v>182</v>
      </c>
      <c r="E374" s="155" t="s">
        <v>1</v>
      </c>
      <c r="F374" s="156" t="s">
        <v>3170</v>
      </c>
      <c r="H374" s="157">
        <v>4.2750000000000004</v>
      </c>
      <c r="I374" s="158"/>
      <c r="L374" s="154"/>
      <c r="M374" s="159"/>
      <c r="T374" s="160"/>
      <c r="AT374" s="155" t="s">
        <v>182</v>
      </c>
      <c r="AU374" s="155" t="s">
        <v>98</v>
      </c>
      <c r="AV374" s="12" t="s">
        <v>98</v>
      </c>
      <c r="AW374" s="12" t="s">
        <v>40</v>
      </c>
      <c r="AX374" s="12" t="s">
        <v>85</v>
      </c>
      <c r="AY374" s="155" t="s">
        <v>171</v>
      </c>
    </row>
    <row r="375" spans="2:65" s="15" customFormat="1">
      <c r="B375" s="188"/>
      <c r="D375" s="150" t="s">
        <v>182</v>
      </c>
      <c r="E375" s="189" t="s">
        <v>1</v>
      </c>
      <c r="F375" s="190" t="s">
        <v>808</v>
      </c>
      <c r="H375" s="191">
        <v>4.2750000000000004</v>
      </c>
      <c r="I375" s="192"/>
      <c r="L375" s="188"/>
      <c r="M375" s="193"/>
      <c r="T375" s="194"/>
      <c r="AT375" s="189" t="s">
        <v>182</v>
      </c>
      <c r="AU375" s="189" t="s">
        <v>98</v>
      </c>
      <c r="AV375" s="15" t="s">
        <v>190</v>
      </c>
      <c r="AW375" s="15" t="s">
        <v>40</v>
      </c>
      <c r="AX375" s="15" t="s">
        <v>85</v>
      </c>
      <c r="AY375" s="189" t="s">
        <v>171</v>
      </c>
    </row>
    <row r="376" spans="2:65" s="12" customFormat="1">
      <c r="B376" s="154"/>
      <c r="D376" s="150" t="s">
        <v>182</v>
      </c>
      <c r="E376" s="155" t="s">
        <v>1</v>
      </c>
      <c r="F376" s="156" t="s">
        <v>3171</v>
      </c>
      <c r="H376" s="157">
        <v>1.639</v>
      </c>
      <c r="I376" s="158"/>
      <c r="L376" s="154"/>
      <c r="M376" s="159"/>
      <c r="T376" s="160"/>
      <c r="AT376" s="155" t="s">
        <v>182</v>
      </c>
      <c r="AU376" s="155" t="s">
        <v>98</v>
      </c>
      <c r="AV376" s="12" t="s">
        <v>98</v>
      </c>
      <c r="AW376" s="12" t="s">
        <v>40</v>
      </c>
      <c r="AX376" s="12" t="s">
        <v>85</v>
      </c>
      <c r="AY376" s="155" t="s">
        <v>171</v>
      </c>
    </row>
    <row r="377" spans="2:65" s="15" customFormat="1">
      <c r="B377" s="188"/>
      <c r="D377" s="150" t="s">
        <v>182</v>
      </c>
      <c r="E377" s="189" t="s">
        <v>1</v>
      </c>
      <c r="F377" s="190" t="s">
        <v>808</v>
      </c>
      <c r="H377" s="191">
        <v>1.639</v>
      </c>
      <c r="I377" s="192"/>
      <c r="L377" s="188"/>
      <c r="M377" s="193"/>
      <c r="T377" s="194"/>
      <c r="AT377" s="189" t="s">
        <v>182</v>
      </c>
      <c r="AU377" s="189" t="s">
        <v>98</v>
      </c>
      <c r="AV377" s="15" t="s">
        <v>190</v>
      </c>
      <c r="AW377" s="15" t="s">
        <v>40</v>
      </c>
      <c r="AX377" s="15" t="s">
        <v>85</v>
      </c>
      <c r="AY377" s="189" t="s">
        <v>171</v>
      </c>
    </row>
    <row r="378" spans="2:65" s="12" customFormat="1">
      <c r="B378" s="154"/>
      <c r="D378" s="150" t="s">
        <v>182</v>
      </c>
      <c r="E378" s="155" t="s">
        <v>1</v>
      </c>
      <c r="F378" s="156" t="s">
        <v>3172</v>
      </c>
      <c r="H378" s="157">
        <v>3.91</v>
      </c>
      <c r="I378" s="158"/>
      <c r="L378" s="154"/>
      <c r="M378" s="159"/>
      <c r="T378" s="160"/>
      <c r="AT378" s="155" t="s">
        <v>182</v>
      </c>
      <c r="AU378" s="155" t="s">
        <v>98</v>
      </c>
      <c r="AV378" s="12" t="s">
        <v>98</v>
      </c>
      <c r="AW378" s="12" t="s">
        <v>40</v>
      </c>
      <c r="AX378" s="12" t="s">
        <v>85</v>
      </c>
      <c r="AY378" s="155" t="s">
        <v>171</v>
      </c>
    </row>
    <row r="379" spans="2:65" s="15" customFormat="1">
      <c r="B379" s="188"/>
      <c r="D379" s="150" t="s">
        <v>182</v>
      </c>
      <c r="E379" s="189" t="s">
        <v>1</v>
      </c>
      <c r="F379" s="190" t="s">
        <v>808</v>
      </c>
      <c r="H379" s="191">
        <v>3.91</v>
      </c>
      <c r="I379" s="192"/>
      <c r="L379" s="188"/>
      <c r="M379" s="193"/>
      <c r="T379" s="194"/>
      <c r="AT379" s="189" t="s">
        <v>182</v>
      </c>
      <c r="AU379" s="189" t="s">
        <v>98</v>
      </c>
      <c r="AV379" s="15" t="s">
        <v>190</v>
      </c>
      <c r="AW379" s="15" t="s">
        <v>40</v>
      </c>
      <c r="AX379" s="15" t="s">
        <v>85</v>
      </c>
      <c r="AY379" s="189" t="s">
        <v>171</v>
      </c>
    </row>
    <row r="380" spans="2:65" s="12" customFormat="1">
      <c r="B380" s="154"/>
      <c r="D380" s="150" t="s">
        <v>182</v>
      </c>
      <c r="E380" s="155" t="s">
        <v>1</v>
      </c>
      <c r="F380" s="156" t="s">
        <v>3167</v>
      </c>
      <c r="H380" s="157">
        <v>26.132999999999999</v>
      </c>
      <c r="I380" s="158"/>
      <c r="L380" s="154"/>
      <c r="M380" s="159"/>
      <c r="T380" s="160"/>
      <c r="AT380" s="155" t="s">
        <v>182</v>
      </c>
      <c r="AU380" s="155" t="s">
        <v>98</v>
      </c>
      <c r="AV380" s="12" t="s">
        <v>98</v>
      </c>
      <c r="AW380" s="12" t="s">
        <v>40</v>
      </c>
      <c r="AX380" s="12" t="s">
        <v>85</v>
      </c>
      <c r="AY380" s="155" t="s">
        <v>171</v>
      </c>
    </row>
    <row r="381" spans="2:65" s="15" customFormat="1">
      <c r="B381" s="188"/>
      <c r="D381" s="150" t="s">
        <v>182</v>
      </c>
      <c r="E381" s="189" t="s">
        <v>1</v>
      </c>
      <c r="F381" s="190" t="s">
        <v>808</v>
      </c>
      <c r="H381" s="191">
        <v>26.132999999999999</v>
      </c>
      <c r="I381" s="192"/>
      <c r="L381" s="188"/>
      <c r="M381" s="193"/>
      <c r="T381" s="194"/>
      <c r="AT381" s="189" t="s">
        <v>182</v>
      </c>
      <c r="AU381" s="189" t="s">
        <v>98</v>
      </c>
      <c r="AV381" s="15" t="s">
        <v>190</v>
      </c>
      <c r="AW381" s="15" t="s">
        <v>40</v>
      </c>
      <c r="AX381" s="15" t="s">
        <v>85</v>
      </c>
      <c r="AY381" s="189" t="s">
        <v>171</v>
      </c>
    </row>
    <row r="382" spans="2:65" s="13" customFormat="1">
      <c r="B382" s="172"/>
      <c r="D382" s="150" t="s">
        <v>182</v>
      </c>
      <c r="E382" s="173" t="s">
        <v>1</v>
      </c>
      <c r="F382" s="174" t="s">
        <v>546</v>
      </c>
      <c r="H382" s="175">
        <v>178.06800000000001</v>
      </c>
      <c r="I382" s="176"/>
      <c r="L382" s="172"/>
      <c r="M382" s="177"/>
      <c r="T382" s="178"/>
      <c r="AT382" s="173" t="s">
        <v>182</v>
      </c>
      <c r="AU382" s="173" t="s">
        <v>98</v>
      </c>
      <c r="AV382" s="13" t="s">
        <v>178</v>
      </c>
      <c r="AW382" s="13" t="s">
        <v>40</v>
      </c>
      <c r="AX382" s="13" t="s">
        <v>92</v>
      </c>
      <c r="AY382" s="173" t="s">
        <v>171</v>
      </c>
    </row>
    <row r="383" spans="2:65" s="1" customFormat="1" ht="24.15" customHeight="1">
      <c r="B383" s="33"/>
      <c r="C383" s="137" t="s">
        <v>413</v>
      </c>
      <c r="D383" s="137" t="s">
        <v>173</v>
      </c>
      <c r="E383" s="138" t="s">
        <v>2997</v>
      </c>
      <c r="F383" s="139" t="s">
        <v>2998</v>
      </c>
      <c r="G383" s="140" t="s">
        <v>253</v>
      </c>
      <c r="H383" s="141">
        <v>4273.6319999999996</v>
      </c>
      <c r="I383" s="142"/>
      <c r="J383" s="143">
        <f>ROUND(I383*H383,2)</f>
        <v>0</v>
      </c>
      <c r="K383" s="139" t="s">
        <v>177</v>
      </c>
      <c r="L383" s="33"/>
      <c r="M383" s="144" t="s">
        <v>1</v>
      </c>
      <c r="N383" s="145" t="s">
        <v>50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178</v>
      </c>
      <c r="AT383" s="148" t="s">
        <v>173</v>
      </c>
      <c r="AU383" s="148" t="s">
        <v>98</v>
      </c>
      <c r="AY383" s="17" t="s">
        <v>171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92</v>
      </c>
      <c r="BK383" s="149">
        <f>ROUND(I383*H383,2)</f>
        <v>0</v>
      </c>
      <c r="BL383" s="17" t="s">
        <v>178</v>
      </c>
      <c r="BM383" s="148" t="s">
        <v>3173</v>
      </c>
    </row>
    <row r="384" spans="2:65" s="1" customFormat="1" ht="28.8">
      <c r="B384" s="33"/>
      <c r="D384" s="150" t="s">
        <v>180</v>
      </c>
      <c r="F384" s="151" t="s">
        <v>3000</v>
      </c>
      <c r="I384" s="152"/>
      <c r="L384" s="33"/>
      <c r="M384" s="153"/>
      <c r="T384" s="57"/>
      <c r="AT384" s="17" t="s">
        <v>180</v>
      </c>
      <c r="AU384" s="17" t="s">
        <v>98</v>
      </c>
    </row>
    <row r="385" spans="2:65" s="12" customFormat="1">
      <c r="B385" s="154"/>
      <c r="D385" s="150" t="s">
        <v>182</v>
      </c>
      <c r="E385" s="155" t="s">
        <v>1</v>
      </c>
      <c r="F385" s="156" t="s">
        <v>3174</v>
      </c>
      <c r="H385" s="157">
        <v>4273.6319999999996</v>
      </c>
      <c r="I385" s="158"/>
      <c r="L385" s="154"/>
      <c r="M385" s="159"/>
      <c r="T385" s="160"/>
      <c r="AT385" s="155" t="s">
        <v>182</v>
      </c>
      <c r="AU385" s="155" t="s">
        <v>98</v>
      </c>
      <c r="AV385" s="12" t="s">
        <v>98</v>
      </c>
      <c r="AW385" s="12" t="s">
        <v>40</v>
      </c>
      <c r="AX385" s="12" t="s">
        <v>85</v>
      </c>
      <c r="AY385" s="155" t="s">
        <v>171</v>
      </c>
    </row>
    <row r="386" spans="2:65" s="13" customFormat="1">
      <c r="B386" s="172"/>
      <c r="D386" s="150" t="s">
        <v>182</v>
      </c>
      <c r="E386" s="173" t="s">
        <v>1</v>
      </c>
      <c r="F386" s="174" t="s">
        <v>546</v>
      </c>
      <c r="H386" s="175">
        <v>4273.6319999999996</v>
      </c>
      <c r="I386" s="176"/>
      <c r="L386" s="172"/>
      <c r="M386" s="177"/>
      <c r="T386" s="178"/>
      <c r="AT386" s="173" t="s">
        <v>182</v>
      </c>
      <c r="AU386" s="173" t="s">
        <v>98</v>
      </c>
      <c r="AV386" s="13" t="s">
        <v>178</v>
      </c>
      <c r="AW386" s="13" t="s">
        <v>40</v>
      </c>
      <c r="AX386" s="13" t="s">
        <v>92</v>
      </c>
      <c r="AY386" s="173" t="s">
        <v>171</v>
      </c>
    </row>
    <row r="387" spans="2:65" s="1" customFormat="1" ht="24.15" customHeight="1">
      <c r="B387" s="33"/>
      <c r="C387" s="137" t="s">
        <v>417</v>
      </c>
      <c r="D387" s="137" t="s">
        <v>173</v>
      </c>
      <c r="E387" s="138" t="s">
        <v>2006</v>
      </c>
      <c r="F387" s="139" t="s">
        <v>2007</v>
      </c>
      <c r="G387" s="140" t="s">
        <v>253</v>
      </c>
      <c r="H387" s="141">
        <v>178.06800000000001</v>
      </c>
      <c r="I387" s="142"/>
      <c r="J387" s="143">
        <f>ROUND(I387*H387,2)</f>
        <v>0</v>
      </c>
      <c r="K387" s="139" t="s">
        <v>177</v>
      </c>
      <c r="L387" s="33"/>
      <c r="M387" s="144" t="s">
        <v>1</v>
      </c>
      <c r="N387" s="145" t="s">
        <v>50</v>
      </c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AR387" s="148" t="s">
        <v>178</v>
      </c>
      <c r="AT387" s="148" t="s">
        <v>173</v>
      </c>
      <c r="AU387" s="148" t="s">
        <v>98</v>
      </c>
      <c r="AY387" s="17" t="s">
        <v>171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7" t="s">
        <v>92</v>
      </c>
      <c r="BK387" s="149">
        <f>ROUND(I387*H387,2)</f>
        <v>0</v>
      </c>
      <c r="BL387" s="17" t="s">
        <v>178</v>
      </c>
      <c r="BM387" s="148" t="s">
        <v>3175</v>
      </c>
    </row>
    <row r="388" spans="2:65" s="1" customFormat="1" ht="19.2">
      <c r="B388" s="33"/>
      <c r="D388" s="150" t="s">
        <v>180</v>
      </c>
      <c r="F388" s="151" t="s">
        <v>2009</v>
      </c>
      <c r="I388" s="152"/>
      <c r="L388" s="33"/>
      <c r="M388" s="153"/>
      <c r="T388" s="57"/>
      <c r="AT388" s="17" t="s">
        <v>180</v>
      </c>
      <c r="AU388" s="17" t="s">
        <v>98</v>
      </c>
    </row>
    <row r="389" spans="2:65" s="12" customFormat="1">
      <c r="B389" s="154"/>
      <c r="D389" s="150" t="s">
        <v>182</v>
      </c>
      <c r="E389" s="155" t="s">
        <v>1</v>
      </c>
      <c r="F389" s="156" t="s">
        <v>3176</v>
      </c>
      <c r="H389" s="157">
        <v>178.06800000000001</v>
      </c>
      <c r="I389" s="158"/>
      <c r="L389" s="154"/>
      <c r="M389" s="159"/>
      <c r="T389" s="160"/>
      <c r="AT389" s="155" t="s">
        <v>182</v>
      </c>
      <c r="AU389" s="155" t="s">
        <v>98</v>
      </c>
      <c r="AV389" s="12" t="s">
        <v>98</v>
      </c>
      <c r="AW389" s="12" t="s">
        <v>40</v>
      </c>
      <c r="AX389" s="12" t="s">
        <v>85</v>
      </c>
      <c r="AY389" s="155" t="s">
        <v>171</v>
      </c>
    </row>
    <row r="390" spans="2:65" s="13" customFormat="1">
      <c r="B390" s="172"/>
      <c r="D390" s="150" t="s">
        <v>182</v>
      </c>
      <c r="E390" s="173" t="s">
        <v>1</v>
      </c>
      <c r="F390" s="174" t="s">
        <v>546</v>
      </c>
      <c r="H390" s="175">
        <v>178.06800000000001</v>
      </c>
      <c r="I390" s="176"/>
      <c r="L390" s="172"/>
      <c r="M390" s="177"/>
      <c r="T390" s="178"/>
      <c r="AT390" s="173" t="s">
        <v>182</v>
      </c>
      <c r="AU390" s="173" t="s">
        <v>98</v>
      </c>
      <c r="AV390" s="13" t="s">
        <v>178</v>
      </c>
      <c r="AW390" s="13" t="s">
        <v>40</v>
      </c>
      <c r="AX390" s="13" t="s">
        <v>92</v>
      </c>
      <c r="AY390" s="173" t="s">
        <v>171</v>
      </c>
    </row>
    <row r="391" spans="2:65" s="1" customFormat="1" ht="37.799999999999997" customHeight="1">
      <c r="B391" s="33"/>
      <c r="C391" s="137" t="s">
        <v>422</v>
      </c>
      <c r="D391" s="137" t="s">
        <v>173</v>
      </c>
      <c r="E391" s="138" t="s">
        <v>559</v>
      </c>
      <c r="F391" s="139" t="s">
        <v>560</v>
      </c>
      <c r="G391" s="140" t="s">
        <v>253</v>
      </c>
      <c r="H391" s="141">
        <v>3.91</v>
      </c>
      <c r="I391" s="142"/>
      <c r="J391" s="143">
        <f>ROUND(I391*H391,2)</f>
        <v>0</v>
      </c>
      <c r="K391" s="139" t="s">
        <v>177</v>
      </c>
      <c r="L391" s="33"/>
      <c r="M391" s="144" t="s">
        <v>1</v>
      </c>
      <c r="N391" s="145" t="s">
        <v>50</v>
      </c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AR391" s="148" t="s">
        <v>178</v>
      </c>
      <c r="AT391" s="148" t="s">
        <v>173</v>
      </c>
      <c r="AU391" s="148" t="s">
        <v>98</v>
      </c>
      <c r="AY391" s="17" t="s">
        <v>171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92</v>
      </c>
      <c r="BK391" s="149">
        <f>ROUND(I391*H391,2)</f>
        <v>0</v>
      </c>
      <c r="BL391" s="17" t="s">
        <v>178</v>
      </c>
      <c r="BM391" s="148" t="s">
        <v>3177</v>
      </c>
    </row>
    <row r="392" spans="2:65" s="1" customFormat="1" ht="28.8">
      <c r="B392" s="33"/>
      <c r="D392" s="150" t="s">
        <v>180</v>
      </c>
      <c r="F392" s="151" t="s">
        <v>562</v>
      </c>
      <c r="I392" s="152"/>
      <c r="L392" s="33"/>
      <c r="M392" s="153"/>
      <c r="T392" s="57"/>
      <c r="AT392" s="17" t="s">
        <v>180</v>
      </c>
      <c r="AU392" s="17" t="s">
        <v>98</v>
      </c>
    </row>
    <row r="393" spans="2:65" s="12" customFormat="1">
      <c r="B393" s="154"/>
      <c r="D393" s="150" t="s">
        <v>182</v>
      </c>
      <c r="E393" s="155" t="s">
        <v>1</v>
      </c>
      <c r="F393" s="156" t="s">
        <v>3172</v>
      </c>
      <c r="H393" s="157">
        <v>3.91</v>
      </c>
      <c r="I393" s="158"/>
      <c r="L393" s="154"/>
      <c r="M393" s="159"/>
      <c r="T393" s="160"/>
      <c r="AT393" s="155" t="s">
        <v>182</v>
      </c>
      <c r="AU393" s="155" t="s">
        <v>98</v>
      </c>
      <c r="AV393" s="12" t="s">
        <v>98</v>
      </c>
      <c r="AW393" s="12" t="s">
        <v>40</v>
      </c>
      <c r="AX393" s="12" t="s">
        <v>85</v>
      </c>
      <c r="AY393" s="155" t="s">
        <v>171</v>
      </c>
    </row>
    <row r="394" spans="2:65" s="13" customFormat="1">
      <c r="B394" s="172"/>
      <c r="D394" s="150" t="s">
        <v>182</v>
      </c>
      <c r="E394" s="173" t="s">
        <v>1</v>
      </c>
      <c r="F394" s="174" t="s">
        <v>546</v>
      </c>
      <c r="H394" s="175">
        <v>3.91</v>
      </c>
      <c r="I394" s="176"/>
      <c r="L394" s="172"/>
      <c r="M394" s="177"/>
      <c r="T394" s="178"/>
      <c r="AT394" s="173" t="s">
        <v>182</v>
      </c>
      <c r="AU394" s="173" t="s">
        <v>98</v>
      </c>
      <c r="AV394" s="13" t="s">
        <v>178</v>
      </c>
      <c r="AW394" s="13" t="s">
        <v>40</v>
      </c>
      <c r="AX394" s="13" t="s">
        <v>92</v>
      </c>
      <c r="AY394" s="173" t="s">
        <v>171</v>
      </c>
    </row>
    <row r="395" spans="2:65" s="1" customFormat="1" ht="37.799999999999997" customHeight="1">
      <c r="B395" s="33"/>
      <c r="C395" s="137" t="s">
        <v>426</v>
      </c>
      <c r="D395" s="137" t="s">
        <v>173</v>
      </c>
      <c r="E395" s="138" t="s">
        <v>2013</v>
      </c>
      <c r="F395" s="139" t="s">
        <v>2014</v>
      </c>
      <c r="G395" s="140" t="s">
        <v>253</v>
      </c>
      <c r="H395" s="141">
        <v>141.642</v>
      </c>
      <c r="I395" s="142"/>
      <c r="J395" s="143">
        <f>ROUND(I395*H395,2)</f>
        <v>0</v>
      </c>
      <c r="K395" s="139" t="s">
        <v>177</v>
      </c>
      <c r="L395" s="33"/>
      <c r="M395" s="144" t="s">
        <v>1</v>
      </c>
      <c r="N395" s="145" t="s">
        <v>50</v>
      </c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AR395" s="148" t="s">
        <v>178</v>
      </c>
      <c r="AT395" s="148" t="s">
        <v>173</v>
      </c>
      <c r="AU395" s="148" t="s">
        <v>98</v>
      </c>
      <c r="AY395" s="17" t="s">
        <v>171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92</v>
      </c>
      <c r="BK395" s="149">
        <f>ROUND(I395*H395,2)</f>
        <v>0</v>
      </c>
      <c r="BL395" s="17" t="s">
        <v>178</v>
      </c>
      <c r="BM395" s="148" t="s">
        <v>3178</v>
      </c>
    </row>
    <row r="396" spans="2:65" s="1" customFormat="1" ht="28.8">
      <c r="B396" s="33"/>
      <c r="D396" s="150" t="s">
        <v>180</v>
      </c>
      <c r="F396" s="151" t="s">
        <v>2016</v>
      </c>
      <c r="I396" s="152"/>
      <c r="L396" s="33"/>
      <c r="M396" s="153"/>
      <c r="T396" s="57"/>
      <c r="AT396" s="17" t="s">
        <v>180</v>
      </c>
      <c r="AU396" s="17" t="s">
        <v>98</v>
      </c>
    </row>
    <row r="397" spans="2:65" s="12" customFormat="1">
      <c r="B397" s="154"/>
      <c r="D397" s="150" t="s">
        <v>182</v>
      </c>
      <c r="E397" s="155" t="s">
        <v>1</v>
      </c>
      <c r="F397" s="156" t="s">
        <v>3169</v>
      </c>
      <c r="H397" s="157">
        <v>141.642</v>
      </c>
      <c r="I397" s="158"/>
      <c r="L397" s="154"/>
      <c r="M397" s="159"/>
      <c r="T397" s="160"/>
      <c r="AT397" s="155" t="s">
        <v>182</v>
      </c>
      <c r="AU397" s="155" t="s">
        <v>98</v>
      </c>
      <c r="AV397" s="12" t="s">
        <v>98</v>
      </c>
      <c r="AW397" s="12" t="s">
        <v>40</v>
      </c>
      <c r="AX397" s="12" t="s">
        <v>85</v>
      </c>
      <c r="AY397" s="155" t="s">
        <v>171</v>
      </c>
    </row>
    <row r="398" spans="2:65" s="13" customFormat="1">
      <c r="B398" s="172"/>
      <c r="D398" s="150" t="s">
        <v>182</v>
      </c>
      <c r="E398" s="173" t="s">
        <v>1</v>
      </c>
      <c r="F398" s="174" t="s">
        <v>546</v>
      </c>
      <c r="H398" s="175">
        <v>141.642</v>
      </c>
      <c r="I398" s="176"/>
      <c r="L398" s="172"/>
      <c r="M398" s="177"/>
      <c r="T398" s="178"/>
      <c r="AT398" s="173" t="s">
        <v>182</v>
      </c>
      <c r="AU398" s="173" t="s">
        <v>98</v>
      </c>
      <c r="AV398" s="13" t="s">
        <v>178</v>
      </c>
      <c r="AW398" s="13" t="s">
        <v>40</v>
      </c>
      <c r="AX398" s="13" t="s">
        <v>92</v>
      </c>
      <c r="AY398" s="173" t="s">
        <v>171</v>
      </c>
    </row>
    <row r="399" spans="2:65" s="1" customFormat="1" ht="44.25" customHeight="1">
      <c r="B399" s="33"/>
      <c r="C399" s="137" t="s">
        <v>430</v>
      </c>
      <c r="D399" s="137" t="s">
        <v>173</v>
      </c>
      <c r="E399" s="138" t="s">
        <v>565</v>
      </c>
      <c r="F399" s="139" t="s">
        <v>566</v>
      </c>
      <c r="G399" s="140" t="s">
        <v>253</v>
      </c>
      <c r="H399" s="141">
        <v>4.2750000000000004</v>
      </c>
      <c r="I399" s="142"/>
      <c r="J399" s="143">
        <f>ROUND(I399*H399,2)</f>
        <v>0</v>
      </c>
      <c r="K399" s="139" t="s">
        <v>177</v>
      </c>
      <c r="L399" s="33"/>
      <c r="M399" s="144" t="s">
        <v>1</v>
      </c>
      <c r="N399" s="145" t="s">
        <v>50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178</v>
      </c>
      <c r="AT399" s="148" t="s">
        <v>173</v>
      </c>
      <c r="AU399" s="148" t="s">
        <v>98</v>
      </c>
      <c r="AY399" s="17" t="s">
        <v>171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92</v>
      </c>
      <c r="BK399" s="149">
        <f>ROUND(I399*H399,2)</f>
        <v>0</v>
      </c>
      <c r="BL399" s="17" t="s">
        <v>178</v>
      </c>
      <c r="BM399" s="148" t="s">
        <v>3179</v>
      </c>
    </row>
    <row r="400" spans="2:65" s="1" customFormat="1" ht="28.8">
      <c r="B400" s="33"/>
      <c r="D400" s="150" t="s">
        <v>180</v>
      </c>
      <c r="F400" s="151" t="s">
        <v>566</v>
      </c>
      <c r="I400" s="152"/>
      <c r="L400" s="33"/>
      <c r="M400" s="153"/>
      <c r="T400" s="57"/>
      <c r="AT400" s="17" t="s">
        <v>180</v>
      </c>
      <c r="AU400" s="17" t="s">
        <v>98</v>
      </c>
    </row>
    <row r="401" spans="2:65" s="12" customFormat="1">
      <c r="B401" s="154"/>
      <c r="D401" s="150" t="s">
        <v>182</v>
      </c>
      <c r="E401" s="155" t="s">
        <v>1</v>
      </c>
      <c r="F401" s="156" t="s">
        <v>3170</v>
      </c>
      <c r="H401" s="157">
        <v>4.2750000000000004</v>
      </c>
      <c r="I401" s="158"/>
      <c r="L401" s="154"/>
      <c r="M401" s="159"/>
      <c r="T401" s="160"/>
      <c r="AT401" s="155" t="s">
        <v>182</v>
      </c>
      <c r="AU401" s="155" t="s">
        <v>98</v>
      </c>
      <c r="AV401" s="12" t="s">
        <v>98</v>
      </c>
      <c r="AW401" s="12" t="s">
        <v>40</v>
      </c>
      <c r="AX401" s="12" t="s">
        <v>85</v>
      </c>
      <c r="AY401" s="155" t="s">
        <v>171</v>
      </c>
    </row>
    <row r="402" spans="2:65" s="13" customFormat="1">
      <c r="B402" s="172"/>
      <c r="D402" s="150" t="s">
        <v>182</v>
      </c>
      <c r="E402" s="173" t="s">
        <v>1</v>
      </c>
      <c r="F402" s="174" t="s">
        <v>546</v>
      </c>
      <c r="H402" s="175">
        <v>4.2750000000000004</v>
      </c>
      <c r="I402" s="176"/>
      <c r="L402" s="172"/>
      <c r="M402" s="177"/>
      <c r="T402" s="178"/>
      <c r="AT402" s="173" t="s">
        <v>182</v>
      </c>
      <c r="AU402" s="173" t="s">
        <v>98</v>
      </c>
      <c r="AV402" s="13" t="s">
        <v>178</v>
      </c>
      <c r="AW402" s="13" t="s">
        <v>40</v>
      </c>
      <c r="AX402" s="13" t="s">
        <v>92</v>
      </c>
      <c r="AY402" s="173" t="s">
        <v>171</v>
      </c>
    </row>
    <row r="403" spans="2:65" s="1" customFormat="1" ht="44.25" customHeight="1">
      <c r="B403" s="33"/>
      <c r="C403" s="137" t="s">
        <v>434</v>
      </c>
      <c r="D403" s="137" t="s">
        <v>173</v>
      </c>
      <c r="E403" s="138" t="s">
        <v>570</v>
      </c>
      <c r="F403" s="139" t="s">
        <v>571</v>
      </c>
      <c r="G403" s="140" t="s">
        <v>253</v>
      </c>
      <c r="H403" s="141">
        <v>1.639</v>
      </c>
      <c r="I403" s="142"/>
      <c r="J403" s="143">
        <f>ROUND(I403*H403,2)</f>
        <v>0</v>
      </c>
      <c r="K403" s="139" t="s">
        <v>177</v>
      </c>
      <c r="L403" s="33"/>
      <c r="M403" s="144" t="s">
        <v>1</v>
      </c>
      <c r="N403" s="145" t="s">
        <v>50</v>
      </c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AR403" s="148" t="s">
        <v>178</v>
      </c>
      <c r="AT403" s="148" t="s">
        <v>173</v>
      </c>
      <c r="AU403" s="148" t="s">
        <v>98</v>
      </c>
      <c r="AY403" s="17" t="s">
        <v>171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92</v>
      </c>
      <c r="BK403" s="149">
        <f>ROUND(I403*H403,2)</f>
        <v>0</v>
      </c>
      <c r="BL403" s="17" t="s">
        <v>178</v>
      </c>
      <c r="BM403" s="148" t="s">
        <v>3180</v>
      </c>
    </row>
    <row r="404" spans="2:65" s="1" customFormat="1" ht="28.8">
      <c r="B404" s="33"/>
      <c r="D404" s="150" t="s">
        <v>180</v>
      </c>
      <c r="F404" s="151" t="s">
        <v>571</v>
      </c>
      <c r="I404" s="152"/>
      <c r="L404" s="33"/>
      <c r="M404" s="153"/>
      <c r="T404" s="57"/>
      <c r="AT404" s="17" t="s">
        <v>180</v>
      </c>
      <c r="AU404" s="17" t="s">
        <v>98</v>
      </c>
    </row>
    <row r="405" spans="2:65" s="12" customFormat="1">
      <c r="B405" s="154"/>
      <c r="D405" s="150" t="s">
        <v>182</v>
      </c>
      <c r="E405" s="155" t="s">
        <v>1</v>
      </c>
      <c r="F405" s="156" t="s">
        <v>3171</v>
      </c>
      <c r="H405" s="157">
        <v>1.639</v>
      </c>
      <c r="I405" s="158"/>
      <c r="L405" s="154"/>
      <c r="M405" s="159"/>
      <c r="T405" s="160"/>
      <c r="AT405" s="155" t="s">
        <v>182</v>
      </c>
      <c r="AU405" s="155" t="s">
        <v>98</v>
      </c>
      <c r="AV405" s="12" t="s">
        <v>98</v>
      </c>
      <c r="AW405" s="12" t="s">
        <v>40</v>
      </c>
      <c r="AX405" s="12" t="s">
        <v>85</v>
      </c>
      <c r="AY405" s="155" t="s">
        <v>171</v>
      </c>
    </row>
    <row r="406" spans="2:65" s="13" customFormat="1">
      <c r="B406" s="172"/>
      <c r="D406" s="150" t="s">
        <v>182</v>
      </c>
      <c r="E406" s="173" t="s">
        <v>1</v>
      </c>
      <c r="F406" s="174" t="s">
        <v>546</v>
      </c>
      <c r="H406" s="175">
        <v>1.639</v>
      </c>
      <c r="I406" s="176"/>
      <c r="L406" s="172"/>
      <c r="M406" s="177"/>
      <c r="T406" s="178"/>
      <c r="AT406" s="173" t="s">
        <v>182</v>
      </c>
      <c r="AU406" s="173" t="s">
        <v>98</v>
      </c>
      <c r="AV406" s="13" t="s">
        <v>178</v>
      </c>
      <c r="AW406" s="13" t="s">
        <v>40</v>
      </c>
      <c r="AX406" s="13" t="s">
        <v>92</v>
      </c>
      <c r="AY406" s="173" t="s">
        <v>171</v>
      </c>
    </row>
    <row r="407" spans="2:65" s="11" customFormat="1" ht="22.8" customHeight="1">
      <c r="B407" s="125"/>
      <c r="D407" s="126" t="s">
        <v>84</v>
      </c>
      <c r="E407" s="135" t="s">
        <v>574</v>
      </c>
      <c r="F407" s="135" t="s">
        <v>575</v>
      </c>
      <c r="I407" s="128"/>
      <c r="J407" s="136">
        <f>BK407</f>
        <v>0</v>
      </c>
      <c r="L407" s="125"/>
      <c r="M407" s="130"/>
      <c r="P407" s="131">
        <f>SUM(P408:P409)</f>
        <v>0</v>
      </c>
      <c r="R407" s="131">
        <f>SUM(R408:R409)</f>
        <v>0</v>
      </c>
      <c r="T407" s="132">
        <f>SUM(T408:T409)</f>
        <v>0</v>
      </c>
      <c r="AR407" s="126" t="s">
        <v>92</v>
      </c>
      <c r="AT407" s="133" t="s">
        <v>84</v>
      </c>
      <c r="AU407" s="133" t="s">
        <v>92</v>
      </c>
      <c r="AY407" s="126" t="s">
        <v>171</v>
      </c>
      <c r="BK407" s="134">
        <f>SUM(BK408:BK409)</f>
        <v>0</v>
      </c>
    </row>
    <row r="408" spans="2:65" s="1" customFormat="1" ht="16.5" customHeight="1">
      <c r="B408" s="33"/>
      <c r="C408" s="137" t="s">
        <v>439</v>
      </c>
      <c r="D408" s="137" t="s">
        <v>173</v>
      </c>
      <c r="E408" s="138" t="s">
        <v>3005</v>
      </c>
      <c r="F408" s="139" t="s">
        <v>3006</v>
      </c>
      <c r="G408" s="140" t="s">
        <v>253</v>
      </c>
      <c r="H408" s="141">
        <v>9.2880000000000003</v>
      </c>
      <c r="I408" s="142"/>
      <c r="J408" s="143">
        <f>ROUND(I408*H408,2)</f>
        <v>0</v>
      </c>
      <c r="K408" s="139" t="s">
        <v>177</v>
      </c>
      <c r="L408" s="33"/>
      <c r="M408" s="144" t="s">
        <v>1</v>
      </c>
      <c r="N408" s="145" t="s">
        <v>50</v>
      </c>
      <c r="P408" s="146">
        <f>O408*H408</f>
        <v>0</v>
      </c>
      <c r="Q408" s="146">
        <v>0</v>
      </c>
      <c r="R408" s="146">
        <f>Q408*H408</f>
        <v>0</v>
      </c>
      <c r="S408" s="146">
        <v>0</v>
      </c>
      <c r="T408" s="147">
        <f>S408*H408</f>
        <v>0</v>
      </c>
      <c r="AR408" s="148" t="s">
        <v>178</v>
      </c>
      <c r="AT408" s="148" t="s">
        <v>173</v>
      </c>
      <c r="AU408" s="148" t="s">
        <v>98</v>
      </c>
      <c r="AY408" s="17" t="s">
        <v>171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92</v>
      </c>
      <c r="BK408" s="149">
        <f>ROUND(I408*H408,2)</f>
        <v>0</v>
      </c>
      <c r="BL408" s="17" t="s">
        <v>178</v>
      </c>
      <c r="BM408" s="148" t="s">
        <v>3181</v>
      </c>
    </row>
    <row r="409" spans="2:65" s="1" customFormat="1">
      <c r="B409" s="33"/>
      <c r="D409" s="150" t="s">
        <v>180</v>
      </c>
      <c r="F409" s="151" t="s">
        <v>3008</v>
      </c>
      <c r="I409" s="152"/>
      <c r="L409" s="33"/>
      <c r="M409" s="153"/>
      <c r="T409" s="57"/>
      <c r="AT409" s="17" t="s">
        <v>180</v>
      </c>
      <c r="AU409" s="17" t="s">
        <v>98</v>
      </c>
    </row>
    <row r="410" spans="2:65" s="11" customFormat="1" ht="25.95" customHeight="1">
      <c r="B410" s="125"/>
      <c r="D410" s="126" t="s">
        <v>84</v>
      </c>
      <c r="E410" s="127" t="s">
        <v>3009</v>
      </c>
      <c r="F410" s="127" t="s">
        <v>3010</v>
      </c>
      <c r="I410" s="128"/>
      <c r="J410" s="129">
        <f>BK410</f>
        <v>0</v>
      </c>
      <c r="L410" s="125"/>
      <c r="M410" s="130"/>
      <c r="P410" s="131">
        <f>P411+P426</f>
        <v>0</v>
      </c>
      <c r="R410" s="131">
        <f>R411+R426</f>
        <v>0.04</v>
      </c>
      <c r="T410" s="132">
        <f>T411+T426</f>
        <v>0.50143349999999998</v>
      </c>
      <c r="AR410" s="126" t="s">
        <v>98</v>
      </c>
      <c r="AT410" s="133" t="s">
        <v>84</v>
      </c>
      <c r="AU410" s="133" t="s">
        <v>85</v>
      </c>
      <c r="AY410" s="126" t="s">
        <v>171</v>
      </c>
      <c r="BK410" s="134">
        <f>BK411+BK426</f>
        <v>0</v>
      </c>
    </row>
    <row r="411" spans="2:65" s="11" customFormat="1" ht="22.8" customHeight="1">
      <c r="B411" s="125"/>
      <c r="D411" s="126" t="s">
        <v>84</v>
      </c>
      <c r="E411" s="135" t="s">
        <v>3011</v>
      </c>
      <c r="F411" s="135" t="s">
        <v>3012</v>
      </c>
      <c r="I411" s="128"/>
      <c r="J411" s="136">
        <f>BK411</f>
        <v>0</v>
      </c>
      <c r="L411" s="125"/>
      <c r="M411" s="130"/>
      <c r="P411" s="131">
        <f>SUM(P412:P425)</f>
        <v>0</v>
      </c>
      <c r="R411" s="131">
        <f>SUM(R412:R425)</f>
        <v>0</v>
      </c>
      <c r="T411" s="132">
        <f>SUM(T412:T425)</f>
        <v>0.4694335</v>
      </c>
      <c r="AR411" s="126" t="s">
        <v>98</v>
      </c>
      <c r="AT411" s="133" t="s">
        <v>84</v>
      </c>
      <c r="AU411" s="133" t="s">
        <v>92</v>
      </c>
      <c r="AY411" s="126" t="s">
        <v>171</v>
      </c>
      <c r="BK411" s="134">
        <f>SUM(BK412:BK425)</f>
        <v>0</v>
      </c>
    </row>
    <row r="412" spans="2:65" s="1" customFormat="1" ht="16.5" customHeight="1">
      <c r="B412" s="33"/>
      <c r="C412" s="137" t="s">
        <v>444</v>
      </c>
      <c r="D412" s="137" t="s">
        <v>173</v>
      </c>
      <c r="E412" s="138" t="s">
        <v>3013</v>
      </c>
      <c r="F412" s="139" t="s">
        <v>3014</v>
      </c>
      <c r="G412" s="140" t="s">
        <v>176</v>
      </c>
      <c r="H412" s="141">
        <v>9.7690000000000001</v>
      </c>
      <c r="I412" s="142"/>
      <c r="J412" s="143">
        <f>ROUND(I412*H412,2)</f>
        <v>0</v>
      </c>
      <c r="K412" s="139" t="s">
        <v>177</v>
      </c>
      <c r="L412" s="33"/>
      <c r="M412" s="144" t="s">
        <v>1</v>
      </c>
      <c r="N412" s="145" t="s">
        <v>50</v>
      </c>
      <c r="P412" s="146">
        <f>O412*H412</f>
        <v>0</v>
      </c>
      <c r="Q412" s="146">
        <v>0</v>
      </c>
      <c r="R412" s="146">
        <f>Q412*H412</f>
        <v>0</v>
      </c>
      <c r="S412" s="146">
        <v>4.0000000000000001E-3</v>
      </c>
      <c r="T412" s="147">
        <f>S412*H412</f>
        <v>3.9076E-2</v>
      </c>
      <c r="AR412" s="148" t="s">
        <v>267</v>
      </c>
      <c r="AT412" s="148" t="s">
        <v>173</v>
      </c>
      <c r="AU412" s="148" t="s">
        <v>98</v>
      </c>
      <c r="AY412" s="17" t="s">
        <v>171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7" t="s">
        <v>92</v>
      </c>
      <c r="BK412" s="149">
        <f>ROUND(I412*H412,2)</f>
        <v>0</v>
      </c>
      <c r="BL412" s="17" t="s">
        <v>267</v>
      </c>
      <c r="BM412" s="148" t="s">
        <v>3182</v>
      </c>
    </row>
    <row r="413" spans="2:65" s="1" customFormat="1">
      <c r="B413" s="33"/>
      <c r="D413" s="150" t="s">
        <v>180</v>
      </c>
      <c r="F413" s="151" t="s">
        <v>3016</v>
      </c>
      <c r="I413" s="152"/>
      <c r="L413" s="33"/>
      <c r="M413" s="153"/>
      <c r="T413" s="57"/>
      <c r="AT413" s="17" t="s">
        <v>180</v>
      </c>
      <c r="AU413" s="17" t="s">
        <v>98</v>
      </c>
    </row>
    <row r="414" spans="2:65" s="14" customFormat="1">
      <c r="B414" s="182"/>
      <c r="D414" s="150" t="s">
        <v>182</v>
      </c>
      <c r="E414" s="183" t="s">
        <v>1</v>
      </c>
      <c r="F414" s="184" t="s">
        <v>3043</v>
      </c>
      <c r="H414" s="183" t="s">
        <v>1</v>
      </c>
      <c r="I414" s="185"/>
      <c r="L414" s="182"/>
      <c r="M414" s="186"/>
      <c r="T414" s="187"/>
      <c r="AT414" s="183" t="s">
        <v>182</v>
      </c>
      <c r="AU414" s="183" t="s">
        <v>98</v>
      </c>
      <c r="AV414" s="14" t="s">
        <v>92</v>
      </c>
      <c r="AW414" s="14" t="s">
        <v>40</v>
      </c>
      <c r="AX414" s="14" t="s">
        <v>85</v>
      </c>
      <c r="AY414" s="183" t="s">
        <v>171</v>
      </c>
    </row>
    <row r="415" spans="2:65" s="12" customFormat="1">
      <c r="B415" s="154"/>
      <c r="D415" s="150" t="s">
        <v>182</v>
      </c>
      <c r="E415" s="155" t="s">
        <v>1</v>
      </c>
      <c r="F415" s="156" t="s">
        <v>3149</v>
      </c>
      <c r="H415" s="157">
        <v>2.621</v>
      </c>
      <c r="I415" s="158"/>
      <c r="L415" s="154"/>
      <c r="M415" s="159"/>
      <c r="T415" s="160"/>
      <c r="AT415" s="155" t="s">
        <v>182</v>
      </c>
      <c r="AU415" s="155" t="s">
        <v>98</v>
      </c>
      <c r="AV415" s="12" t="s">
        <v>98</v>
      </c>
      <c r="AW415" s="12" t="s">
        <v>40</v>
      </c>
      <c r="AX415" s="12" t="s">
        <v>85</v>
      </c>
      <c r="AY415" s="155" t="s">
        <v>171</v>
      </c>
    </row>
    <row r="416" spans="2:65" s="12" customFormat="1">
      <c r="B416" s="154"/>
      <c r="D416" s="150" t="s">
        <v>182</v>
      </c>
      <c r="E416" s="155" t="s">
        <v>1</v>
      </c>
      <c r="F416" s="156" t="s">
        <v>3150</v>
      </c>
      <c r="H416" s="157">
        <v>2.3069999999999999</v>
      </c>
      <c r="I416" s="158"/>
      <c r="L416" s="154"/>
      <c r="M416" s="159"/>
      <c r="T416" s="160"/>
      <c r="AT416" s="155" t="s">
        <v>182</v>
      </c>
      <c r="AU416" s="155" t="s">
        <v>98</v>
      </c>
      <c r="AV416" s="12" t="s">
        <v>98</v>
      </c>
      <c r="AW416" s="12" t="s">
        <v>40</v>
      </c>
      <c r="AX416" s="12" t="s">
        <v>85</v>
      </c>
      <c r="AY416" s="155" t="s">
        <v>171</v>
      </c>
    </row>
    <row r="417" spans="2:65" s="12" customFormat="1">
      <c r="B417" s="154"/>
      <c r="D417" s="150" t="s">
        <v>182</v>
      </c>
      <c r="E417" s="155" t="s">
        <v>1</v>
      </c>
      <c r="F417" s="156" t="s">
        <v>3151</v>
      </c>
      <c r="H417" s="157">
        <v>4.8410000000000002</v>
      </c>
      <c r="I417" s="158"/>
      <c r="L417" s="154"/>
      <c r="M417" s="159"/>
      <c r="T417" s="160"/>
      <c r="AT417" s="155" t="s">
        <v>182</v>
      </c>
      <c r="AU417" s="155" t="s">
        <v>98</v>
      </c>
      <c r="AV417" s="12" t="s">
        <v>98</v>
      </c>
      <c r="AW417" s="12" t="s">
        <v>40</v>
      </c>
      <c r="AX417" s="12" t="s">
        <v>85</v>
      </c>
      <c r="AY417" s="155" t="s">
        <v>171</v>
      </c>
    </row>
    <row r="418" spans="2:65" s="13" customFormat="1">
      <c r="B418" s="172"/>
      <c r="D418" s="150" t="s">
        <v>182</v>
      </c>
      <c r="E418" s="173" t="s">
        <v>1</v>
      </c>
      <c r="F418" s="174" t="s">
        <v>546</v>
      </c>
      <c r="H418" s="175">
        <v>9.7690000000000001</v>
      </c>
      <c r="I418" s="176"/>
      <c r="L418" s="172"/>
      <c r="M418" s="177"/>
      <c r="T418" s="178"/>
      <c r="AT418" s="173" t="s">
        <v>182</v>
      </c>
      <c r="AU418" s="173" t="s">
        <v>98</v>
      </c>
      <c r="AV418" s="13" t="s">
        <v>178</v>
      </c>
      <c r="AW418" s="13" t="s">
        <v>40</v>
      </c>
      <c r="AX418" s="13" t="s">
        <v>92</v>
      </c>
      <c r="AY418" s="173" t="s">
        <v>171</v>
      </c>
    </row>
    <row r="419" spans="2:65" s="1" customFormat="1" ht="16.5" customHeight="1">
      <c r="B419" s="33"/>
      <c r="C419" s="137" t="s">
        <v>448</v>
      </c>
      <c r="D419" s="137" t="s">
        <v>173</v>
      </c>
      <c r="E419" s="138" t="s">
        <v>3022</v>
      </c>
      <c r="F419" s="139" t="s">
        <v>3023</v>
      </c>
      <c r="G419" s="140" t="s">
        <v>176</v>
      </c>
      <c r="H419" s="141">
        <v>95.635000000000005</v>
      </c>
      <c r="I419" s="142"/>
      <c r="J419" s="143">
        <f>ROUND(I419*H419,2)</f>
        <v>0</v>
      </c>
      <c r="K419" s="139" t="s">
        <v>177</v>
      </c>
      <c r="L419" s="33"/>
      <c r="M419" s="144" t="s">
        <v>1</v>
      </c>
      <c r="N419" s="145" t="s">
        <v>50</v>
      </c>
      <c r="P419" s="146">
        <f>O419*H419</f>
        <v>0</v>
      </c>
      <c r="Q419" s="146">
        <v>0</v>
      </c>
      <c r="R419" s="146">
        <f>Q419*H419</f>
        <v>0</v>
      </c>
      <c r="S419" s="146">
        <v>4.4999999999999997E-3</v>
      </c>
      <c r="T419" s="147">
        <f>S419*H419</f>
        <v>0.4303575</v>
      </c>
      <c r="AR419" s="148" t="s">
        <v>267</v>
      </c>
      <c r="AT419" s="148" t="s">
        <v>173</v>
      </c>
      <c r="AU419" s="148" t="s">
        <v>98</v>
      </c>
      <c r="AY419" s="17" t="s">
        <v>171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92</v>
      </c>
      <c r="BK419" s="149">
        <f>ROUND(I419*H419,2)</f>
        <v>0</v>
      </c>
      <c r="BL419" s="17" t="s">
        <v>267</v>
      </c>
      <c r="BM419" s="148" t="s">
        <v>3183</v>
      </c>
    </row>
    <row r="420" spans="2:65" s="1" customFormat="1">
      <c r="B420" s="33"/>
      <c r="D420" s="150" t="s">
        <v>180</v>
      </c>
      <c r="F420" s="151" t="s">
        <v>3025</v>
      </c>
      <c r="I420" s="152"/>
      <c r="L420" s="33"/>
      <c r="M420" s="153"/>
      <c r="T420" s="57"/>
      <c r="AT420" s="17" t="s">
        <v>180</v>
      </c>
      <c r="AU420" s="17" t="s">
        <v>98</v>
      </c>
    </row>
    <row r="421" spans="2:65" s="14" customFormat="1">
      <c r="B421" s="182"/>
      <c r="D421" s="150" t="s">
        <v>182</v>
      </c>
      <c r="E421" s="183" t="s">
        <v>1</v>
      </c>
      <c r="F421" s="184" t="s">
        <v>3043</v>
      </c>
      <c r="H421" s="183" t="s">
        <v>1</v>
      </c>
      <c r="I421" s="185"/>
      <c r="L421" s="182"/>
      <c r="M421" s="186"/>
      <c r="T421" s="187"/>
      <c r="AT421" s="183" t="s">
        <v>182</v>
      </c>
      <c r="AU421" s="183" t="s">
        <v>98</v>
      </c>
      <c r="AV421" s="14" t="s">
        <v>92</v>
      </c>
      <c r="AW421" s="14" t="s">
        <v>40</v>
      </c>
      <c r="AX421" s="14" t="s">
        <v>85</v>
      </c>
      <c r="AY421" s="183" t="s">
        <v>171</v>
      </c>
    </row>
    <row r="422" spans="2:65" s="12" customFormat="1">
      <c r="B422" s="154"/>
      <c r="D422" s="150" t="s">
        <v>182</v>
      </c>
      <c r="E422" s="155" t="s">
        <v>1</v>
      </c>
      <c r="F422" s="156" t="s">
        <v>3184</v>
      </c>
      <c r="H422" s="157">
        <v>28.21</v>
      </c>
      <c r="I422" s="158"/>
      <c r="L422" s="154"/>
      <c r="M422" s="159"/>
      <c r="T422" s="160"/>
      <c r="AT422" s="155" t="s">
        <v>182</v>
      </c>
      <c r="AU422" s="155" t="s">
        <v>98</v>
      </c>
      <c r="AV422" s="12" t="s">
        <v>98</v>
      </c>
      <c r="AW422" s="12" t="s">
        <v>40</v>
      </c>
      <c r="AX422" s="12" t="s">
        <v>85</v>
      </c>
      <c r="AY422" s="155" t="s">
        <v>171</v>
      </c>
    </row>
    <row r="423" spans="2:65" s="12" customFormat="1">
      <c r="B423" s="154"/>
      <c r="D423" s="150" t="s">
        <v>182</v>
      </c>
      <c r="E423" s="155" t="s">
        <v>1</v>
      </c>
      <c r="F423" s="156" t="s">
        <v>3185</v>
      </c>
      <c r="H423" s="157">
        <v>26.04</v>
      </c>
      <c r="I423" s="158"/>
      <c r="L423" s="154"/>
      <c r="M423" s="159"/>
      <c r="T423" s="160"/>
      <c r="AT423" s="155" t="s">
        <v>182</v>
      </c>
      <c r="AU423" s="155" t="s">
        <v>98</v>
      </c>
      <c r="AV423" s="12" t="s">
        <v>98</v>
      </c>
      <c r="AW423" s="12" t="s">
        <v>40</v>
      </c>
      <c r="AX423" s="12" t="s">
        <v>85</v>
      </c>
      <c r="AY423" s="155" t="s">
        <v>171</v>
      </c>
    </row>
    <row r="424" spans="2:65" s="12" customFormat="1">
      <c r="B424" s="154"/>
      <c r="D424" s="150" t="s">
        <v>182</v>
      </c>
      <c r="E424" s="155" t="s">
        <v>1</v>
      </c>
      <c r="F424" s="156" t="s">
        <v>3186</v>
      </c>
      <c r="H424" s="157">
        <v>41.384999999999998</v>
      </c>
      <c r="I424" s="158"/>
      <c r="L424" s="154"/>
      <c r="M424" s="159"/>
      <c r="T424" s="160"/>
      <c r="AT424" s="155" t="s">
        <v>182</v>
      </c>
      <c r="AU424" s="155" t="s">
        <v>98</v>
      </c>
      <c r="AV424" s="12" t="s">
        <v>98</v>
      </c>
      <c r="AW424" s="12" t="s">
        <v>40</v>
      </c>
      <c r="AX424" s="12" t="s">
        <v>85</v>
      </c>
      <c r="AY424" s="155" t="s">
        <v>171</v>
      </c>
    </row>
    <row r="425" spans="2:65" s="13" customFormat="1">
      <c r="B425" s="172"/>
      <c r="D425" s="150" t="s">
        <v>182</v>
      </c>
      <c r="E425" s="173" t="s">
        <v>1</v>
      </c>
      <c r="F425" s="174" t="s">
        <v>546</v>
      </c>
      <c r="H425" s="175">
        <v>95.634999999999991</v>
      </c>
      <c r="I425" s="176"/>
      <c r="L425" s="172"/>
      <c r="M425" s="177"/>
      <c r="T425" s="178"/>
      <c r="AT425" s="173" t="s">
        <v>182</v>
      </c>
      <c r="AU425" s="173" t="s">
        <v>98</v>
      </c>
      <c r="AV425" s="13" t="s">
        <v>178</v>
      </c>
      <c r="AW425" s="13" t="s">
        <v>40</v>
      </c>
      <c r="AX425" s="13" t="s">
        <v>92</v>
      </c>
      <c r="AY425" s="173" t="s">
        <v>171</v>
      </c>
    </row>
    <row r="426" spans="2:65" s="11" customFormat="1" ht="22.8" customHeight="1">
      <c r="B426" s="125"/>
      <c r="D426" s="126" t="s">
        <v>84</v>
      </c>
      <c r="E426" s="135" t="s">
        <v>3187</v>
      </c>
      <c r="F426" s="135" t="s">
        <v>3188</v>
      </c>
      <c r="I426" s="128"/>
      <c r="J426" s="136">
        <f>BK426</f>
        <v>0</v>
      </c>
      <c r="L426" s="125"/>
      <c r="M426" s="130"/>
      <c r="P426" s="131">
        <f>SUM(P427:P438)</f>
        <v>0</v>
      </c>
      <c r="R426" s="131">
        <f>SUM(R427:R438)</f>
        <v>0.04</v>
      </c>
      <c r="T426" s="132">
        <f>SUM(T427:T438)</f>
        <v>3.2000000000000001E-2</v>
      </c>
      <c r="AR426" s="126" t="s">
        <v>98</v>
      </c>
      <c r="AT426" s="133" t="s">
        <v>84</v>
      </c>
      <c r="AU426" s="133" t="s">
        <v>92</v>
      </c>
      <c r="AY426" s="126" t="s">
        <v>171</v>
      </c>
      <c r="BK426" s="134">
        <f>SUM(BK427:BK438)</f>
        <v>0</v>
      </c>
    </row>
    <row r="427" spans="2:65" s="1" customFormat="1" ht="24.15" customHeight="1">
      <c r="B427" s="33"/>
      <c r="C427" s="137" t="s">
        <v>452</v>
      </c>
      <c r="D427" s="137" t="s">
        <v>173</v>
      </c>
      <c r="E427" s="138" t="s">
        <v>3189</v>
      </c>
      <c r="F427" s="139" t="s">
        <v>3190</v>
      </c>
      <c r="G427" s="140" t="s">
        <v>197</v>
      </c>
      <c r="H427" s="141">
        <v>2</v>
      </c>
      <c r="I427" s="142"/>
      <c r="J427" s="143">
        <f>ROUND(I427*H427,2)</f>
        <v>0</v>
      </c>
      <c r="K427" s="139" t="s">
        <v>177</v>
      </c>
      <c r="L427" s="33"/>
      <c r="M427" s="144" t="s">
        <v>1</v>
      </c>
      <c r="N427" s="145" t="s">
        <v>50</v>
      </c>
      <c r="P427" s="146">
        <f>O427*H427</f>
        <v>0</v>
      </c>
      <c r="Q427" s="146">
        <v>0</v>
      </c>
      <c r="R427" s="146">
        <f>Q427*H427</f>
        <v>0</v>
      </c>
      <c r="S427" s="146">
        <v>1.6E-2</v>
      </c>
      <c r="T427" s="147">
        <f>S427*H427</f>
        <v>3.2000000000000001E-2</v>
      </c>
      <c r="AR427" s="148" t="s">
        <v>267</v>
      </c>
      <c r="AT427" s="148" t="s">
        <v>173</v>
      </c>
      <c r="AU427" s="148" t="s">
        <v>98</v>
      </c>
      <c r="AY427" s="17" t="s">
        <v>171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92</v>
      </c>
      <c r="BK427" s="149">
        <f>ROUND(I427*H427,2)</f>
        <v>0</v>
      </c>
      <c r="BL427" s="17" t="s">
        <v>267</v>
      </c>
      <c r="BM427" s="148" t="s">
        <v>3191</v>
      </c>
    </row>
    <row r="428" spans="2:65" s="1" customFormat="1" ht="19.2">
      <c r="B428" s="33"/>
      <c r="D428" s="150" t="s">
        <v>180</v>
      </c>
      <c r="F428" s="151" t="s">
        <v>3192</v>
      </c>
      <c r="I428" s="152"/>
      <c r="L428" s="33"/>
      <c r="M428" s="153"/>
      <c r="T428" s="57"/>
      <c r="AT428" s="17" t="s">
        <v>180</v>
      </c>
      <c r="AU428" s="17" t="s">
        <v>98</v>
      </c>
    </row>
    <row r="429" spans="2:65" s="1" customFormat="1" ht="19.2">
      <c r="B429" s="33"/>
      <c r="D429" s="150" t="s">
        <v>188</v>
      </c>
      <c r="F429" s="161" t="s">
        <v>3193</v>
      </c>
      <c r="I429" s="152"/>
      <c r="L429" s="33"/>
      <c r="M429" s="153"/>
      <c r="T429" s="57"/>
      <c r="AT429" s="17" t="s">
        <v>188</v>
      </c>
      <c r="AU429" s="17" t="s">
        <v>98</v>
      </c>
    </row>
    <row r="430" spans="2:65" s="12" customFormat="1">
      <c r="B430" s="154"/>
      <c r="D430" s="150" t="s">
        <v>182</v>
      </c>
      <c r="E430" s="155" t="s">
        <v>1</v>
      </c>
      <c r="F430" s="156" t="s">
        <v>3194</v>
      </c>
      <c r="H430" s="157">
        <v>2</v>
      </c>
      <c r="I430" s="158"/>
      <c r="L430" s="154"/>
      <c r="M430" s="159"/>
      <c r="T430" s="160"/>
      <c r="AT430" s="155" t="s">
        <v>182</v>
      </c>
      <c r="AU430" s="155" t="s">
        <v>98</v>
      </c>
      <c r="AV430" s="12" t="s">
        <v>98</v>
      </c>
      <c r="AW430" s="12" t="s">
        <v>40</v>
      </c>
      <c r="AX430" s="12" t="s">
        <v>85</v>
      </c>
      <c r="AY430" s="155" t="s">
        <v>171</v>
      </c>
    </row>
    <row r="431" spans="2:65" s="13" customFormat="1">
      <c r="B431" s="172"/>
      <c r="D431" s="150" t="s">
        <v>182</v>
      </c>
      <c r="E431" s="173" t="s">
        <v>1</v>
      </c>
      <c r="F431" s="174" t="s">
        <v>546</v>
      </c>
      <c r="H431" s="175">
        <v>2</v>
      </c>
      <c r="I431" s="176"/>
      <c r="L431" s="172"/>
      <c r="M431" s="177"/>
      <c r="T431" s="178"/>
      <c r="AT431" s="173" t="s">
        <v>182</v>
      </c>
      <c r="AU431" s="173" t="s">
        <v>98</v>
      </c>
      <c r="AV431" s="13" t="s">
        <v>178</v>
      </c>
      <c r="AW431" s="13" t="s">
        <v>40</v>
      </c>
      <c r="AX431" s="13" t="s">
        <v>92</v>
      </c>
      <c r="AY431" s="173" t="s">
        <v>171</v>
      </c>
    </row>
    <row r="432" spans="2:65" s="1" customFormat="1" ht="24.15" customHeight="1">
      <c r="B432" s="33"/>
      <c r="C432" s="137" t="s">
        <v>457</v>
      </c>
      <c r="D432" s="137" t="s">
        <v>173</v>
      </c>
      <c r="E432" s="138" t="s">
        <v>3195</v>
      </c>
      <c r="F432" s="139" t="s">
        <v>3196</v>
      </c>
      <c r="G432" s="140" t="s">
        <v>197</v>
      </c>
      <c r="H432" s="141">
        <v>2</v>
      </c>
      <c r="I432" s="142"/>
      <c r="J432" s="143">
        <f>ROUND(I432*H432,2)</f>
        <v>0</v>
      </c>
      <c r="K432" s="139" t="s">
        <v>1</v>
      </c>
      <c r="L432" s="33"/>
      <c r="M432" s="144" t="s">
        <v>1</v>
      </c>
      <c r="N432" s="145" t="s">
        <v>50</v>
      </c>
      <c r="P432" s="146">
        <f>O432*H432</f>
        <v>0</v>
      </c>
      <c r="Q432" s="146">
        <v>0.02</v>
      </c>
      <c r="R432" s="146">
        <f>Q432*H432</f>
        <v>0.04</v>
      </c>
      <c r="S432" s="146">
        <v>0</v>
      </c>
      <c r="T432" s="147">
        <f>S432*H432</f>
        <v>0</v>
      </c>
      <c r="AR432" s="148" t="s">
        <v>267</v>
      </c>
      <c r="AT432" s="148" t="s">
        <v>173</v>
      </c>
      <c r="AU432" s="148" t="s">
        <v>98</v>
      </c>
      <c r="AY432" s="17" t="s">
        <v>171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7" t="s">
        <v>92</v>
      </c>
      <c r="BK432" s="149">
        <f>ROUND(I432*H432,2)</f>
        <v>0</v>
      </c>
      <c r="BL432" s="17" t="s">
        <v>267</v>
      </c>
      <c r="BM432" s="148" t="s">
        <v>3197</v>
      </c>
    </row>
    <row r="433" spans="2:65" s="1" customFormat="1" ht="19.2">
      <c r="B433" s="33"/>
      <c r="D433" s="150" t="s">
        <v>180</v>
      </c>
      <c r="F433" s="151" t="s">
        <v>3198</v>
      </c>
      <c r="I433" s="152"/>
      <c r="L433" s="33"/>
      <c r="M433" s="153"/>
      <c r="T433" s="57"/>
      <c r="AT433" s="17" t="s">
        <v>180</v>
      </c>
      <c r="AU433" s="17" t="s">
        <v>98</v>
      </c>
    </row>
    <row r="434" spans="2:65" s="1" customFormat="1" ht="19.2">
      <c r="B434" s="33"/>
      <c r="D434" s="150" t="s">
        <v>188</v>
      </c>
      <c r="F434" s="161" t="s">
        <v>3199</v>
      </c>
      <c r="I434" s="152"/>
      <c r="L434" s="33"/>
      <c r="M434" s="153"/>
      <c r="T434" s="57"/>
      <c r="AT434" s="17" t="s">
        <v>188</v>
      </c>
      <c r="AU434" s="17" t="s">
        <v>98</v>
      </c>
    </row>
    <row r="435" spans="2:65" s="12" customFormat="1">
      <c r="B435" s="154"/>
      <c r="D435" s="150" t="s">
        <v>182</v>
      </c>
      <c r="E435" s="155" t="s">
        <v>1</v>
      </c>
      <c r="F435" s="156" t="s">
        <v>3200</v>
      </c>
      <c r="H435" s="157">
        <v>2</v>
      </c>
      <c r="I435" s="158"/>
      <c r="L435" s="154"/>
      <c r="M435" s="159"/>
      <c r="T435" s="160"/>
      <c r="AT435" s="155" t="s">
        <v>182</v>
      </c>
      <c r="AU435" s="155" t="s">
        <v>98</v>
      </c>
      <c r="AV435" s="12" t="s">
        <v>98</v>
      </c>
      <c r="AW435" s="12" t="s">
        <v>40</v>
      </c>
      <c r="AX435" s="12" t="s">
        <v>85</v>
      </c>
      <c r="AY435" s="155" t="s">
        <v>171</v>
      </c>
    </row>
    <row r="436" spans="2:65" s="13" customFormat="1">
      <c r="B436" s="172"/>
      <c r="D436" s="150" t="s">
        <v>182</v>
      </c>
      <c r="E436" s="173" t="s">
        <v>1</v>
      </c>
      <c r="F436" s="174" t="s">
        <v>546</v>
      </c>
      <c r="H436" s="175">
        <v>2</v>
      </c>
      <c r="I436" s="176"/>
      <c r="L436" s="172"/>
      <c r="M436" s="177"/>
      <c r="T436" s="178"/>
      <c r="AT436" s="173" t="s">
        <v>182</v>
      </c>
      <c r="AU436" s="173" t="s">
        <v>98</v>
      </c>
      <c r="AV436" s="13" t="s">
        <v>178</v>
      </c>
      <c r="AW436" s="13" t="s">
        <v>40</v>
      </c>
      <c r="AX436" s="13" t="s">
        <v>92</v>
      </c>
      <c r="AY436" s="173" t="s">
        <v>171</v>
      </c>
    </row>
    <row r="437" spans="2:65" s="1" customFormat="1" ht="24.15" customHeight="1">
      <c r="B437" s="33"/>
      <c r="C437" s="137" t="s">
        <v>461</v>
      </c>
      <c r="D437" s="137" t="s">
        <v>173</v>
      </c>
      <c r="E437" s="138" t="s">
        <v>3201</v>
      </c>
      <c r="F437" s="139" t="s">
        <v>3202</v>
      </c>
      <c r="G437" s="140" t="s">
        <v>253</v>
      </c>
      <c r="H437" s="141">
        <v>0.04</v>
      </c>
      <c r="I437" s="142"/>
      <c r="J437" s="143">
        <f>ROUND(I437*H437,2)</f>
        <v>0</v>
      </c>
      <c r="K437" s="139" t="s">
        <v>177</v>
      </c>
      <c r="L437" s="33"/>
      <c r="M437" s="144" t="s">
        <v>1</v>
      </c>
      <c r="N437" s="145" t="s">
        <v>50</v>
      </c>
      <c r="P437" s="146">
        <f>O437*H437</f>
        <v>0</v>
      </c>
      <c r="Q437" s="146">
        <v>0</v>
      </c>
      <c r="R437" s="146">
        <f>Q437*H437</f>
        <v>0</v>
      </c>
      <c r="S437" s="146">
        <v>0</v>
      </c>
      <c r="T437" s="147">
        <f>S437*H437</f>
        <v>0</v>
      </c>
      <c r="AR437" s="148" t="s">
        <v>267</v>
      </c>
      <c r="AT437" s="148" t="s">
        <v>173</v>
      </c>
      <c r="AU437" s="148" t="s">
        <v>98</v>
      </c>
      <c r="AY437" s="17" t="s">
        <v>171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7" t="s">
        <v>92</v>
      </c>
      <c r="BK437" s="149">
        <f>ROUND(I437*H437,2)</f>
        <v>0</v>
      </c>
      <c r="BL437" s="17" t="s">
        <v>267</v>
      </c>
      <c r="BM437" s="148" t="s">
        <v>3203</v>
      </c>
    </row>
    <row r="438" spans="2:65" s="1" customFormat="1" ht="28.8">
      <c r="B438" s="33"/>
      <c r="D438" s="150" t="s">
        <v>180</v>
      </c>
      <c r="F438" s="151" t="s">
        <v>3204</v>
      </c>
      <c r="I438" s="152"/>
      <c r="L438" s="33"/>
      <c r="M438" s="179"/>
      <c r="N438" s="180"/>
      <c r="O438" s="180"/>
      <c r="P438" s="180"/>
      <c r="Q438" s="180"/>
      <c r="R438" s="180"/>
      <c r="S438" s="180"/>
      <c r="T438" s="181"/>
      <c r="AT438" s="17" t="s">
        <v>180</v>
      </c>
      <c r="AU438" s="17" t="s">
        <v>98</v>
      </c>
    </row>
    <row r="439" spans="2:65" s="1" customFormat="1" ht="6.9" customHeight="1">
      <c r="B439" s="45"/>
      <c r="C439" s="46"/>
      <c r="D439" s="46"/>
      <c r="E439" s="46"/>
      <c r="F439" s="46"/>
      <c r="G439" s="46"/>
      <c r="H439" s="46"/>
      <c r="I439" s="46"/>
      <c r="J439" s="46"/>
      <c r="K439" s="46"/>
      <c r="L439" s="33"/>
    </row>
  </sheetData>
  <sheetProtection algorithmName="SHA-512" hashValue="9yxKjsvwQnhEwd498yOcmVJJqG1NHMbuRlQIjxniGTnhGvl/JjeZaxwzjFyv7TWwbL7R/oW+Msp0iFUrG0gQmg==" saltValue="xXCo4xIKJO2z9E1q0Fpsocw+MfkeV+MKC+9+ch7p7VTQ/xLYjIwY8dWddOZsfGvUeVTdj5lMuQmo8RVXSlEeLQ==" spinCount="100000" sheet="1" objects="1" scenarios="1" formatColumns="0" formatRows="0" autoFilter="0"/>
  <autoFilter ref="C131:K438" xr:uid="{00000000-0009-0000-0000-000008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98425196850393704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0123-1 - ULICE SMETANOVA</vt:lpstr>
      <vt:lpstr>0123-2 - ULICE 5. KVĚTNA</vt:lpstr>
      <vt:lpstr>SO 02 - Rekonstrukce kana...</vt:lpstr>
      <vt:lpstr>SO 12 - Rekonstrukce vodo...</vt:lpstr>
      <vt:lpstr>SO 03 - Stavební úpravy k...</vt:lpstr>
      <vt:lpstr>SO 13 - Rekonstrukce vodo...</vt:lpstr>
      <vt:lpstr>DSO 21.2 - Odstranění sep...</vt:lpstr>
      <vt:lpstr>DSO 21.3 - Odstranění sep...</vt:lpstr>
      <vt:lpstr>VRN - VRN</vt:lpstr>
      <vt:lpstr>'0123-1 - ULICE SMETANOVA'!Názvy_tisku</vt:lpstr>
      <vt:lpstr>'0123-2 - ULICE 5. KVĚTNA'!Názvy_tisku</vt:lpstr>
      <vt:lpstr>'DSO 21.2 - Odstranění sep...'!Názvy_tisku</vt:lpstr>
      <vt:lpstr>'DSO 21.3 - Odstranění sep...'!Názvy_tisku</vt:lpstr>
      <vt:lpstr>'Rekapitulace stavby'!Názvy_tisku</vt:lpstr>
      <vt:lpstr>'SO 02 - Rekonstrukce kana...'!Názvy_tisku</vt:lpstr>
      <vt:lpstr>'SO 03 - Stavební úpravy k...'!Názvy_tisku</vt:lpstr>
      <vt:lpstr>'SO 12 - Rekonstrukce vodo...'!Názvy_tisku</vt:lpstr>
      <vt:lpstr>'SO 13 - Rekonstrukce vodo...'!Názvy_tisku</vt:lpstr>
      <vt:lpstr>'VRN - VRN'!Názvy_tisku</vt:lpstr>
      <vt:lpstr>'0123-1 - ULICE SMETANOVA'!Oblast_tisku</vt:lpstr>
      <vt:lpstr>'0123-2 - ULICE 5. KVĚTNA'!Oblast_tisku</vt:lpstr>
      <vt:lpstr>'DSO 21.2 - Odstranění sep...'!Oblast_tisku</vt:lpstr>
      <vt:lpstr>'DSO 21.3 - Odstranění sep...'!Oblast_tisku</vt:lpstr>
      <vt:lpstr>'Rekapitulace stavby'!Oblast_tisku</vt:lpstr>
      <vt:lpstr>'SO 02 - Rekonstrukce kana...'!Oblast_tisku</vt:lpstr>
      <vt:lpstr>'SO 03 - Stavební úpravy k...'!Oblast_tisku</vt:lpstr>
      <vt:lpstr>'SO 12 - Rekonstrukce vodo...'!Oblast_tisku</vt:lpstr>
      <vt:lpstr>'SO 13 - Rekonstrukce vodo...'!Oblast_tisku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Komorous Michal</dc:creator>
  <cp:lastModifiedBy>Dio</cp:lastModifiedBy>
  <cp:lastPrinted>2023-02-27T18:23:11Z</cp:lastPrinted>
  <dcterms:created xsi:type="dcterms:W3CDTF">2023-02-27T18:06:43Z</dcterms:created>
  <dcterms:modified xsi:type="dcterms:W3CDTF">2023-03-03T08:50:45Z</dcterms:modified>
</cp:coreProperties>
</file>